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esktop\210715 제2차 공익림가꾸기\"/>
    </mc:Choice>
  </mc:AlternateContent>
  <bookViews>
    <workbookView xWindow="0" yWindow="0" windowWidth="28800" windowHeight="12840" tabRatio="886" firstSheet="39" activeTab="39"/>
  </bookViews>
  <sheets>
    <sheet name="(요약)_미래목" sheetId="1" state="hidden" r:id="rId1"/>
    <sheet name="(집계)_미래목" sheetId="2" state="hidden" r:id="rId2"/>
    <sheet name="(요약)" sheetId="3" state="hidden" r:id="rId3"/>
    <sheet name="(집계)" sheetId="4" state="hidden" r:id="rId4"/>
    <sheet name="기초자료" sheetId="5" state="hidden" r:id="rId5"/>
    <sheet name="설계내역서" sheetId="6" state="hidden" r:id="rId6"/>
    <sheet name="작업기간산출" sheetId="7" state="hidden" r:id="rId7"/>
    <sheet name="원가계산서" sheetId="8" state="hidden" r:id="rId8"/>
    <sheet name="unitF00" sheetId="9" state="hidden" r:id="rId9"/>
    <sheet name="unitF210" sheetId="10" state="hidden" r:id="rId10"/>
    <sheet name="unitF25" sheetId="11" state="hidden" r:id="rId11"/>
    <sheet name="unitF30" sheetId="12" state="hidden" r:id="rId12"/>
    <sheet name="unitF00_1" sheetId="13" state="hidden" r:id="rId13"/>
    <sheet name="unitF30_1" sheetId="14" state="hidden" r:id="rId14"/>
    <sheet name="품등조서집계표" sheetId="15" state="hidden" r:id="rId15"/>
    <sheet name="Sheet1" sheetId="16" state="hidden" r:id="rId16"/>
    <sheet name="Sheet2" sheetId="17" state="hidden" r:id="rId17"/>
    <sheet name="Sheet11" sheetId="18" state="hidden" r:id="rId18"/>
    <sheet name="Sheet12" sheetId="19" state="hidden" r:id="rId19"/>
    <sheet name="Sheet13" sheetId="20" state="hidden" r:id="rId20"/>
    <sheet name="Sheet21" sheetId="21" state="hidden" r:id="rId21"/>
    <sheet name="Sheet22" sheetId="22" state="hidden" r:id="rId22"/>
    <sheet name="Sheet31" sheetId="23" state="hidden" r:id="rId23"/>
    <sheet name="Sheet32" sheetId="24" state="hidden" r:id="rId24"/>
    <sheet name="Sheet88" sheetId="25" state="hidden" r:id="rId25"/>
    <sheet name="Sheet99" sheetId="26" state="hidden" r:id="rId26"/>
    <sheet name="원가계산서_2" sheetId="27" state="hidden" r:id="rId27"/>
    <sheet name="생산재검수조서_2" sheetId="28" state="hidden" r:id="rId28"/>
    <sheet name="생산재검수조서 집계표_2" sheetId="29" state="hidden" r:id="rId29"/>
    <sheet name="재적집계표_1" sheetId="30" state="hidden" r:id="rId30"/>
    <sheet name="재적집계표_2" sheetId="31" state="hidden" r:id="rId31"/>
    <sheet name="재적집계표_3" sheetId="32" state="hidden" r:id="rId32"/>
    <sheet name="재적집계표_4" sheetId="33" state="hidden" r:id="rId33"/>
    <sheet name="재적집계표_5" sheetId="34" state="hidden" r:id="rId34"/>
    <sheet name="풀베기 표준지조사야장(2)" sheetId="35" state="hidden" r:id="rId35"/>
    <sheet name="기계화작업로산출내역서" sheetId="36" state="hidden" r:id="rId36"/>
    <sheet name="기계화작업로m당단가산출서" sheetId="37" state="hidden" r:id="rId37"/>
    <sheet name="기계화작업로기본자료" sheetId="38" state="hidden" r:id="rId38"/>
    <sheet name="풀베기 표준지조사야장" sheetId="39" state="hidden" r:id="rId39"/>
    <sheet name="재적집계표_전체" sheetId="40" r:id="rId40"/>
    <sheet name="재적집계표_횡성 63임반 2(나)소반(1)" sheetId="41" r:id="rId41"/>
    <sheet name="재적집계표_횡성 63임반 3(다)소반(1)" sheetId="42" r:id="rId42"/>
    <sheet name="재적집계표_횡성 63임반 4(라)소반(1)" sheetId="43" r:id="rId43"/>
  </sheets>
  <definedNames>
    <definedName name="_xlnm._FilterDatabase" localSheetId="8" hidden="1">unitF00!$AD$41:$AD$89</definedName>
    <definedName name="_xlnm.Print_Area" localSheetId="8">unitF00!$A$1:$M$123</definedName>
    <definedName name="_xlnm.Print_Area" localSheetId="12">unitF00_1!$A$1:$M$196</definedName>
    <definedName name="_xlnm.Print_Area" localSheetId="26">원가계산서_2!$A$1:$I$36</definedName>
    <definedName name="_xlnm.Print_Area" localSheetId="39">재적집계표_전체!$A$1:$P$70</definedName>
    <definedName name="_xlnm.Print_Area" localSheetId="34">'풀베기 표준지조사야장(2)'!$A$1:$FM$41</definedName>
  </definedNames>
  <calcPr calcId="191029"/>
</workbook>
</file>

<file path=xl/calcChain.xml><?xml version="1.0" encoding="utf-8"?>
<calcChain xmlns="http://schemas.openxmlformats.org/spreadsheetml/2006/main">
  <c r="H136" i="9" l="1"/>
  <c r="H135" i="9"/>
  <c r="H137" i="9"/>
  <c r="K128" i="9"/>
  <c r="K127" i="9"/>
  <c r="J126" i="9"/>
  <c r="I125" i="9"/>
  <c r="I124" i="9"/>
  <c r="I123" i="9"/>
  <c r="I122" i="9"/>
  <c r="I121" i="9"/>
  <c r="H120" i="9"/>
  <c r="H119" i="9"/>
  <c r="G118" i="9"/>
  <c r="D117" i="9"/>
  <c r="L116" i="9"/>
  <c r="J116" i="9"/>
  <c r="F116" i="9"/>
  <c r="D116" i="9"/>
  <c r="M115" i="9"/>
  <c r="M129" i="9"/>
  <c r="J96" i="9"/>
  <c r="L115" i="9"/>
  <c r="K115" i="9"/>
  <c r="K129" i="9"/>
  <c r="J74" i="9"/>
  <c r="J115" i="9"/>
  <c r="J129" i="9"/>
  <c r="J57" i="9"/>
  <c r="I115" i="9"/>
  <c r="H115" i="9"/>
  <c r="J31" i="9"/>
  <c r="G115" i="9"/>
  <c r="G129" i="9"/>
  <c r="J22" i="9"/>
  <c r="F115" i="9"/>
  <c r="F129" i="9"/>
  <c r="J16" i="9"/>
  <c r="E115" i="9"/>
  <c r="E129" i="9"/>
  <c r="J11" i="9"/>
  <c r="L11" i="9"/>
  <c r="D115" i="9"/>
  <c r="D129" i="9"/>
  <c r="J6" i="9"/>
  <c r="C108" i="9"/>
  <c r="C107" i="9"/>
  <c r="E106" i="9"/>
  <c r="C105" i="9"/>
  <c r="C104" i="9"/>
  <c r="G96" i="9"/>
  <c r="L135" i="9"/>
  <c r="L137" i="9"/>
  <c r="E96" i="9"/>
  <c r="AA89" i="9"/>
  <c r="AA88" i="9"/>
  <c r="AA87" i="9"/>
  <c r="AA86" i="9"/>
  <c r="AA85" i="9"/>
  <c r="AA84" i="9"/>
  <c r="AA83" i="9"/>
  <c r="AA82" i="9"/>
  <c r="AA81" i="9"/>
  <c r="E81" i="9"/>
  <c r="AA80" i="9"/>
  <c r="AA79" i="9"/>
  <c r="AA78" i="9"/>
  <c r="AA77" i="9"/>
  <c r="AA76" i="9"/>
  <c r="AA75" i="9"/>
  <c r="AA74" i="9"/>
  <c r="C74" i="9"/>
  <c r="D73" i="9"/>
  <c r="E74" i="9"/>
  <c r="G74" i="9"/>
  <c r="AA73" i="9"/>
  <c r="AA72" i="9"/>
  <c r="AA71" i="9"/>
  <c r="AA70" i="9"/>
  <c r="E70" i="9"/>
  <c r="AA69" i="9"/>
  <c r="AA68" i="9"/>
  <c r="G68" i="9"/>
  <c r="E68" i="9"/>
  <c r="AA67" i="9"/>
  <c r="G67" i="9"/>
  <c r="G57" i="9"/>
  <c r="E67" i="9"/>
  <c r="AA66" i="9"/>
  <c r="G66" i="9"/>
  <c r="E66" i="9"/>
  <c r="AA65" i="9"/>
  <c r="G65" i="9"/>
  <c r="E65" i="9"/>
  <c r="AA64" i="9"/>
  <c r="G64" i="9"/>
  <c r="E64" i="9"/>
  <c r="AA63" i="9"/>
  <c r="G63" i="9"/>
  <c r="E63" i="9"/>
  <c r="AA62" i="9"/>
  <c r="G62" i="9"/>
  <c r="E62" i="9"/>
  <c r="AA61" i="9"/>
  <c r="G61" i="9"/>
  <c r="E61" i="9"/>
  <c r="AA60" i="9"/>
  <c r="G60" i="9"/>
  <c r="E60" i="9"/>
  <c r="AA59" i="9"/>
  <c r="G59" i="9"/>
  <c r="E59" i="9"/>
  <c r="AA58" i="9"/>
  <c r="G58" i="9"/>
  <c r="E58" i="9"/>
  <c r="AA57" i="9"/>
  <c r="C57" i="9"/>
  <c r="C106" i="9"/>
  <c r="AA56" i="9"/>
  <c r="AA55" i="9"/>
  <c r="AA54" i="9"/>
  <c r="AA53" i="9"/>
  <c r="L53" i="9"/>
  <c r="AA52" i="9"/>
  <c r="AA51" i="9"/>
  <c r="AA50" i="9"/>
  <c r="AA49" i="9"/>
  <c r="AA48" i="9"/>
  <c r="AA47" i="9"/>
  <c r="AA46" i="9"/>
  <c r="AA45" i="9"/>
  <c r="AA44" i="9"/>
  <c r="AA43" i="9"/>
  <c r="AA42" i="9"/>
  <c r="AA41" i="9"/>
  <c r="G41" i="9"/>
  <c r="C43" i="9"/>
  <c r="G43" i="9"/>
  <c r="L43" i="9"/>
  <c r="C44" i="9"/>
  <c r="L44" i="9"/>
  <c r="C45" i="9"/>
  <c r="L45" i="9"/>
  <c r="E41" i="9"/>
  <c r="D40" i="9"/>
  <c r="C40" i="9"/>
  <c r="G35" i="9"/>
  <c r="G136" i="9"/>
  <c r="C34" i="9"/>
  <c r="G33" i="9"/>
  <c r="C32" i="9"/>
  <c r="E31" i="9"/>
  <c r="G31" i="9"/>
  <c r="C30" i="9"/>
  <c r="E29" i="9"/>
  <c r="G29" i="9"/>
  <c r="C28" i="9"/>
  <c r="E24" i="9"/>
  <c r="G22" i="9"/>
  <c r="F135" i="9"/>
  <c r="F137" i="9"/>
  <c r="E19" i="9"/>
  <c r="I18" i="9"/>
  <c r="F18" i="9"/>
  <c r="E18" i="9"/>
  <c r="C18" i="9"/>
  <c r="G18" i="9"/>
  <c r="L18" i="9"/>
  <c r="C19" i="9"/>
  <c r="L19" i="9"/>
  <c r="G16" i="9"/>
  <c r="E135" i="9"/>
  <c r="E137" i="9"/>
  <c r="G13" i="9"/>
  <c r="L13" i="9"/>
  <c r="C14" i="9"/>
  <c r="L14" i="9"/>
  <c r="G11" i="9"/>
  <c r="I8" i="9"/>
  <c r="E8" i="9"/>
  <c r="C8" i="9"/>
  <c r="G8" i="9"/>
  <c r="L8" i="9"/>
  <c r="F6" i="9"/>
  <c r="E6" i="9"/>
  <c r="G6" i="9"/>
  <c r="D6" i="9"/>
  <c r="C17" i="37"/>
  <c r="H15" i="37"/>
  <c r="E15" i="37"/>
  <c r="J15" i="37"/>
  <c r="D7" i="36"/>
  <c r="F27" i="37"/>
  <c r="H25" i="37"/>
  <c r="H27" i="37"/>
  <c r="F21" i="37"/>
  <c r="E18" i="38"/>
  <c r="E15" i="38"/>
  <c r="D23" i="37"/>
  <c r="D15" i="38"/>
  <c r="D25" i="37"/>
  <c r="K13" i="38"/>
  <c r="F15" i="38"/>
  <c r="D27" i="37"/>
  <c r="B27" i="39"/>
  <c r="G24" i="39"/>
  <c r="H24" i="39"/>
  <c r="C24" i="39"/>
  <c r="D24" i="39"/>
  <c r="G23" i="39"/>
  <c r="H23" i="39"/>
  <c r="C23" i="39"/>
  <c r="D23" i="39"/>
  <c r="G22" i="39"/>
  <c r="H22" i="39"/>
  <c r="C22" i="39"/>
  <c r="D22" i="39"/>
  <c r="F17" i="39"/>
  <c r="F16" i="39"/>
  <c r="F15" i="39"/>
  <c r="D15" i="39"/>
  <c r="C15" i="39"/>
  <c r="G6" i="39"/>
  <c r="B15" i="39"/>
  <c r="G10" i="39"/>
  <c r="G9" i="39"/>
  <c r="G8" i="39"/>
  <c r="G7" i="39"/>
  <c r="C14" i="36"/>
  <c r="BZ58" i="2"/>
  <c r="BY58" i="2"/>
  <c r="BX58" i="2"/>
  <c r="BZ57" i="2"/>
  <c r="EB57" i="2"/>
  <c r="EA57" i="2"/>
  <c r="DZ57" i="2"/>
  <c r="BZ56" i="2"/>
  <c r="EB56" i="2"/>
  <c r="EA56" i="2"/>
  <c r="DZ56" i="2"/>
  <c r="BZ55" i="2"/>
  <c r="EB55" i="2"/>
  <c r="EA55" i="2"/>
  <c r="DZ55" i="2"/>
  <c r="BZ54" i="2"/>
  <c r="BY54" i="2"/>
  <c r="BX54" i="2"/>
  <c r="BZ53" i="2"/>
  <c r="EB53" i="2"/>
  <c r="EA53" i="2"/>
  <c r="DZ53" i="2"/>
  <c r="BZ52" i="2"/>
  <c r="EB52" i="2"/>
  <c r="EA52" i="2"/>
  <c r="DZ52" i="2"/>
  <c r="BZ51" i="2"/>
  <c r="EB51" i="2"/>
  <c r="EA51" i="2"/>
  <c r="DZ51" i="2"/>
  <c r="BZ50" i="2"/>
  <c r="BY50" i="2"/>
  <c r="BX50" i="2"/>
  <c r="BZ49" i="2"/>
  <c r="EB49" i="2"/>
  <c r="EA49" i="2"/>
  <c r="DZ49" i="2"/>
  <c r="BZ48" i="2"/>
  <c r="EB48" i="2"/>
  <c r="EA48" i="2"/>
  <c r="DZ48" i="2"/>
  <c r="BZ47" i="2"/>
  <c r="EB47" i="2"/>
  <c r="EA47" i="2"/>
  <c r="DZ47" i="2"/>
  <c r="BZ46" i="2"/>
  <c r="BY46" i="2"/>
  <c r="BX46" i="2"/>
  <c r="BZ45" i="2"/>
  <c r="EB45" i="2"/>
  <c r="EA45" i="2"/>
  <c r="DZ45" i="2"/>
  <c r="BZ44" i="2"/>
  <c r="EB44" i="2"/>
  <c r="EA44" i="2"/>
  <c r="DZ44" i="2"/>
  <c r="BZ43" i="2"/>
  <c r="EB43" i="2"/>
  <c r="EA43" i="2"/>
  <c r="DZ43" i="2"/>
  <c r="BZ42" i="2"/>
  <c r="BY42" i="2"/>
  <c r="BX42" i="2"/>
  <c r="BZ41" i="2"/>
  <c r="EB41" i="2"/>
  <c r="EA41" i="2"/>
  <c r="DZ41" i="2"/>
  <c r="BZ40" i="2"/>
  <c r="EB40" i="2"/>
  <c r="EA40" i="2"/>
  <c r="DZ40" i="2"/>
  <c r="BZ39" i="2"/>
  <c r="EB39" i="2"/>
  <c r="EA39" i="2"/>
  <c r="DZ39" i="2"/>
  <c r="BZ38" i="2"/>
  <c r="BY38" i="2"/>
  <c r="BX38" i="2"/>
  <c r="BZ37" i="2"/>
  <c r="EB37" i="2"/>
  <c r="EA37" i="2"/>
  <c r="DZ37" i="2"/>
  <c r="BZ36" i="2"/>
  <c r="EB36" i="2"/>
  <c r="EA36" i="2"/>
  <c r="DZ36" i="2"/>
  <c r="BZ35" i="2"/>
  <c r="EB35" i="2"/>
  <c r="EA35" i="2"/>
  <c r="DZ35" i="2"/>
  <c r="BZ34" i="2"/>
  <c r="BY34" i="2"/>
  <c r="BX34" i="2"/>
  <c r="BZ33" i="2"/>
  <c r="EB33" i="2"/>
  <c r="EA33" i="2"/>
  <c r="DZ33" i="2"/>
  <c r="BZ32" i="2"/>
  <c r="EB32" i="2"/>
  <c r="EA32" i="2"/>
  <c r="DZ32" i="2"/>
  <c r="BZ31" i="2"/>
  <c r="EB31" i="2"/>
  <c r="EA31" i="2"/>
  <c r="DZ31" i="2"/>
  <c r="BZ30" i="2"/>
  <c r="BY30" i="2"/>
  <c r="BX30" i="2"/>
  <c r="BZ29" i="2"/>
  <c r="EB29" i="2"/>
  <c r="EA29" i="2"/>
  <c r="DZ29" i="2"/>
  <c r="BZ28" i="2"/>
  <c r="EB28" i="2"/>
  <c r="EA28" i="2"/>
  <c r="DZ28" i="2"/>
  <c r="BZ27" i="2"/>
  <c r="EB27" i="2"/>
  <c r="EA27" i="2"/>
  <c r="DZ27" i="2"/>
  <c r="BZ26" i="2"/>
  <c r="BY26" i="2"/>
  <c r="BX26" i="2"/>
  <c r="BZ25" i="2"/>
  <c r="EB25" i="2"/>
  <c r="EA25" i="2"/>
  <c r="DZ25" i="2"/>
  <c r="BZ24" i="2"/>
  <c r="EB24" i="2"/>
  <c r="EA24" i="2"/>
  <c r="DZ24" i="2"/>
  <c r="BZ23" i="2"/>
  <c r="EB23" i="2"/>
  <c r="EA23" i="2"/>
  <c r="DZ23" i="2"/>
  <c r="BZ22" i="2"/>
  <c r="BY22" i="2"/>
  <c r="BX22" i="2"/>
  <c r="BZ21" i="2"/>
  <c r="EB21" i="2"/>
  <c r="EA21" i="2"/>
  <c r="DZ21" i="2"/>
  <c r="BZ20" i="2"/>
  <c r="EB20" i="2"/>
  <c r="EA20" i="2"/>
  <c r="DZ20" i="2"/>
  <c r="BZ19" i="2"/>
  <c r="EB19" i="2"/>
  <c r="EA19" i="2"/>
  <c r="DZ19" i="2"/>
  <c r="BZ18" i="2"/>
  <c r="BY18" i="2"/>
  <c r="BX18" i="2"/>
  <c r="BZ17" i="2"/>
  <c r="EB17" i="2"/>
  <c r="EA17" i="2"/>
  <c r="DZ17" i="2"/>
  <c r="BZ16" i="2"/>
  <c r="EB16" i="2"/>
  <c r="EA16" i="2"/>
  <c r="DZ16" i="2"/>
  <c r="BZ15" i="2"/>
  <c r="EB15" i="2"/>
  <c r="EA15" i="2"/>
  <c r="DZ15" i="2"/>
  <c r="BZ14" i="2"/>
  <c r="BY14" i="2"/>
  <c r="BX14" i="2"/>
  <c r="BZ13" i="2"/>
  <c r="EB13" i="2"/>
  <c r="EA13" i="2"/>
  <c r="DZ13" i="2"/>
  <c r="BZ12" i="2"/>
  <c r="EB12" i="2"/>
  <c r="EA12" i="2"/>
  <c r="DZ12" i="2"/>
  <c r="BZ11" i="2"/>
  <c r="EB11" i="2"/>
  <c r="BY57" i="2"/>
  <c r="BX57" i="2"/>
  <c r="BY55" i="2"/>
  <c r="BX55" i="2"/>
  <c r="BY53" i="2"/>
  <c r="BX53" i="2"/>
  <c r="BY51" i="2"/>
  <c r="BX51" i="2"/>
  <c r="BY49" i="2"/>
  <c r="BX49" i="2"/>
  <c r="BY47" i="2"/>
  <c r="BX47" i="2"/>
  <c r="BY45" i="2"/>
  <c r="BX45" i="2"/>
  <c r="BY43" i="2"/>
  <c r="BX43" i="2"/>
  <c r="BY41" i="2"/>
  <c r="BX41" i="2"/>
  <c r="BY39" i="2"/>
  <c r="BX39" i="2"/>
  <c r="BY37" i="2"/>
  <c r="BX37" i="2"/>
  <c r="BY35" i="2"/>
  <c r="BX35" i="2"/>
  <c r="BY33" i="2"/>
  <c r="BX33" i="2"/>
  <c r="BY31" i="2"/>
  <c r="BX31" i="2"/>
  <c r="BY29" i="2"/>
  <c r="BX29" i="2"/>
  <c r="BY27" i="2"/>
  <c r="BX27" i="2"/>
  <c r="BY25" i="2"/>
  <c r="BX25" i="2"/>
  <c r="BY23" i="2"/>
  <c r="BX23" i="2"/>
  <c r="BY21" i="2"/>
  <c r="BX21" i="2"/>
  <c r="BY19" i="2"/>
  <c r="BX19" i="2"/>
  <c r="BY17" i="2"/>
  <c r="BX17" i="2"/>
  <c r="BY15" i="2"/>
  <c r="BX15" i="2"/>
  <c r="BY13" i="2"/>
  <c r="BX13" i="2"/>
  <c r="BY11" i="2"/>
  <c r="BX11" i="2"/>
  <c r="W58" i="2"/>
  <c r="V58" i="2"/>
  <c r="AR58" i="2"/>
  <c r="W57" i="2"/>
  <c r="V57" i="2"/>
  <c r="AR57" i="2"/>
  <c r="W56" i="2"/>
  <c r="V56" i="2"/>
  <c r="AR56" i="2"/>
  <c r="W55" i="2"/>
  <c r="V55" i="2"/>
  <c r="AR55" i="2"/>
  <c r="W54" i="2"/>
  <c r="AR54" i="2"/>
  <c r="V54" i="2"/>
  <c r="W53" i="2"/>
  <c r="V53" i="2"/>
  <c r="AR53" i="2"/>
  <c r="W52" i="2"/>
  <c r="V52" i="2"/>
  <c r="AR52" i="2"/>
  <c r="W51" i="2"/>
  <c r="AR51" i="2"/>
  <c r="V51" i="2"/>
  <c r="W50" i="2"/>
  <c r="V50" i="2"/>
  <c r="AR50" i="2"/>
  <c r="W49" i="2"/>
  <c r="V49" i="2"/>
  <c r="AR49" i="2"/>
  <c r="W48" i="2"/>
  <c r="V48" i="2"/>
  <c r="AR48" i="2"/>
  <c r="W47" i="2"/>
  <c r="V47" i="2"/>
  <c r="AR47" i="2"/>
  <c r="W46" i="2"/>
  <c r="AR46" i="2"/>
  <c r="V46" i="2"/>
  <c r="W45" i="2"/>
  <c r="V45" i="2"/>
  <c r="AR45" i="2"/>
  <c r="W44" i="2"/>
  <c r="V44" i="2"/>
  <c r="AR44" i="2"/>
  <c r="W43" i="2"/>
  <c r="AR43" i="2"/>
  <c r="V43" i="2"/>
  <c r="W42" i="2"/>
  <c r="AR42" i="2"/>
  <c r="V42" i="2"/>
  <c r="W41" i="2"/>
  <c r="V41" i="2"/>
  <c r="AR41" i="2"/>
  <c r="W40" i="2"/>
  <c r="V40" i="2"/>
  <c r="AR40" i="2"/>
  <c r="W39" i="2"/>
  <c r="V39" i="2"/>
  <c r="AR39" i="2"/>
  <c r="W38" i="2"/>
  <c r="AR38" i="2"/>
  <c r="V38" i="2"/>
  <c r="W37" i="2"/>
  <c r="V37" i="2"/>
  <c r="AR37" i="2"/>
  <c r="W36" i="2"/>
  <c r="V36" i="2"/>
  <c r="AR36" i="2"/>
  <c r="W35" i="2"/>
  <c r="AR35" i="2"/>
  <c r="V35" i="2"/>
  <c r="W34" i="2"/>
  <c r="V34" i="2"/>
  <c r="AR34" i="2"/>
  <c r="W33" i="2"/>
  <c r="V33" i="2"/>
  <c r="AR33" i="2"/>
  <c r="W32" i="2"/>
  <c r="V32" i="2"/>
  <c r="AR32" i="2"/>
  <c r="W31" i="2"/>
  <c r="V31" i="2"/>
  <c r="AR31" i="2"/>
  <c r="W30" i="2"/>
  <c r="V30" i="2"/>
  <c r="AR30" i="2"/>
  <c r="W29" i="2"/>
  <c r="V29" i="2"/>
  <c r="AR29" i="2"/>
  <c r="W28" i="2"/>
  <c r="V28" i="2"/>
  <c r="AR28" i="2"/>
  <c r="W27" i="2"/>
  <c r="AR27" i="2"/>
  <c r="V27" i="2"/>
  <c r="W26" i="2"/>
  <c r="V26" i="2"/>
  <c r="AR26" i="2"/>
  <c r="W25" i="2"/>
  <c r="V25" i="2"/>
  <c r="AR25" i="2"/>
  <c r="W24" i="2"/>
  <c r="AR24" i="2"/>
  <c r="W23" i="2"/>
  <c r="AR23" i="2"/>
  <c r="V23" i="2"/>
  <c r="W22" i="2"/>
  <c r="V22" i="2"/>
  <c r="AR22" i="2"/>
  <c r="W21" i="2"/>
  <c r="V21" i="2"/>
  <c r="AR21" i="2"/>
  <c r="W20" i="2"/>
  <c r="V20" i="2"/>
  <c r="AR20" i="2"/>
  <c r="W19" i="2"/>
  <c r="V19" i="2"/>
  <c r="AR19" i="2"/>
  <c r="W18" i="2"/>
  <c r="V18" i="2"/>
  <c r="AR18" i="2"/>
  <c r="W17" i="2"/>
  <c r="V17" i="2"/>
  <c r="AR17" i="2"/>
  <c r="W16" i="2"/>
  <c r="AR16" i="2"/>
  <c r="W15" i="2"/>
  <c r="V15" i="2"/>
  <c r="AR15" i="2"/>
  <c r="W14" i="2"/>
  <c r="V14" i="2"/>
  <c r="AR14" i="2"/>
  <c r="W13" i="2"/>
  <c r="AR13" i="2"/>
  <c r="V13" i="2"/>
  <c r="W12" i="2"/>
  <c r="AR12" i="2"/>
  <c r="V12" i="2"/>
  <c r="W11" i="2"/>
  <c r="V11" i="2"/>
  <c r="AR11" i="2"/>
  <c r="CI11" i="2"/>
  <c r="EK11" i="2"/>
  <c r="EK10" i="2"/>
  <c r="H43" i="1"/>
  <c r="G43" i="1"/>
  <c r="CH11" i="2"/>
  <c r="EJ11" i="2"/>
  <c r="EJ10" i="2"/>
  <c r="H42" i="1"/>
  <c r="G42" i="1"/>
  <c r="CG11" i="2"/>
  <c r="EI11" i="2"/>
  <c r="EI10" i="2"/>
  <c r="H41" i="1"/>
  <c r="G41" i="1"/>
  <c r="F41" i="1"/>
  <c r="CF11" i="2"/>
  <c r="EH11" i="2"/>
  <c r="EH10" i="2"/>
  <c r="H40" i="1"/>
  <c r="G40" i="1"/>
  <c r="CE11" i="2"/>
  <c r="EG11" i="2"/>
  <c r="EG10" i="2"/>
  <c r="H39" i="1"/>
  <c r="G39" i="1"/>
  <c r="F39" i="1"/>
  <c r="CD11" i="2"/>
  <c r="EF11" i="2"/>
  <c r="EF10" i="2"/>
  <c r="H38" i="1"/>
  <c r="G38" i="1"/>
  <c r="CC11" i="2"/>
  <c r="EE11" i="2"/>
  <c r="EE10" i="2"/>
  <c r="H37" i="1"/>
  <c r="G37" i="1"/>
  <c r="F37" i="1"/>
  <c r="CB11" i="2"/>
  <c r="ED11" i="2"/>
  <c r="ED10" i="2"/>
  <c r="H36" i="1"/>
  <c r="G36" i="1"/>
  <c r="CA11" i="2"/>
  <c r="CI10" i="2"/>
  <c r="H27" i="1"/>
  <c r="G27" i="1"/>
  <c r="F27" i="1"/>
  <c r="CH10" i="2"/>
  <c r="H26" i="1"/>
  <c r="G26" i="1"/>
  <c r="F26" i="1"/>
  <c r="CG10" i="2"/>
  <c r="H25" i="1"/>
  <c r="G25" i="1"/>
  <c r="F25" i="1"/>
  <c r="CF10" i="2"/>
  <c r="H24" i="1"/>
  <c r="G24" i="1"/>
  <c r="F24" i="1"/>
  <c r="CE10" i="2"/>
  <c r="H23" i="1"/>
  <c r="G23" i="1"/>
  <c r="F23" i="1"/>
  <c r="CC10" i="2"/>
  <c r="H21" i="1"/>
  <c r="G21" i="1"/>
  <c r="F21" i="1"/>
  <c r="CB10" i="2"/>
  <c r="H20" i="1"/>
  <c r="G20" i="1"/>
  <c r="F20" i="1"/>
  <c r="BZ10" i="2"/>
  <c r="H18" i="1"/>
  <c r="B27" i="35"/>
  <c r="G24" i="35"/>
  <c r="G22" i="35"/>
  <c r="G23" i="35"/>
  <c r="C24" i="35"/>
  <c r="C22" i="35"/>
  <c r="D22" i="35"/>
  <c r="C23" i="35"/>
  <c r="F17" i="35"/>
  <c r="F16" i="35"/>
  <c r="F15" i="35"/>
  <c r="D15" i="35"/>
  <c r="C15" i="35"/>
  <c r="G6" i="35"/>
  <c r="B15" i="35"/>
  <c r="G10" i="35"/>
  <c r="G9" i="35"/>
  <c r="G8" i="35"/>
  <c r="G7" i="35"/>
  <c r="G6" i="13"/>
  <c r="G11" i="13"/>
  <c r="G10" i="13"/>
  <c r="G12" i="13"/>
  <c r="E18" i="13"/>
  <c r="G18" i="13"/>
  <c r="E19" i="13"/>
  <c r="G19" i="13"/>
  <c r="E20" i="13"/>
  <c r="G20" i="13"/>
  <c r="E21" i="13"/>
  <c r="G21" i="13"/>
  <c r="E22" i="13"/>
  <c r="G22" i="13"/>
  <c r="G25" i="13"/>
  <c r="G24" i="13"/>
  <c r="G31" i="13"/>
  <c r="G32" i="13"/>
  <c r="G33" i="13"/>
  <c r="G34" i="13"/>
  <c r="G35" i="13"/>
  <c r="G41" i="13"/>
  <c r="G42" i="13"/>
  <c r="G43" i="13"/>
  <c r="G44" i="13"/>
  <c r="G47" i="13"/>
  <c r="G48" i="13"/>
  <c r="G49" i="13"/>
  <c r="G50" i="13"/>
  <c r="G46" i="13"/>
  <c r="G57" i="13"/>
  <c r="G58" i="13"/>
  <c r="G59" i="13"/>
  <c r="G60" i="13"/>
  <c r="E71" i="13"/>
  <c r="G71" i="13"/>
  <c r="G69" i="13"/>
  <c r="G77" i="13"/>
  <c r="G78" i="13"/>
  <c r="G79" i="13"/>
  <c r="G80" i="13"/>
  <c r="G81" i="13"/>
  <c r="G87" i="13"/>
  <c r="G86" i="13"/>
  <c r="G88" i="13"/>
  <c r="G89" i="13"/>
  <c r="G90" i="13"/>
  <c r="G91" i="13"/>
  <c r="E97" i="13"/>
  <c r="G97" i="13"/>
  <c r="E98" i="13"/>
  <c r="G98" i="13"/>
  <c r="E99" i="13"/>
  <c r="G99" i="13"/>
  <c r="E100" i="13"/>
  <c r="G100"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DD11" i="2"/>
  <c r="FF11" i="2"/>
  <c r="FF10" i="2"/>
  <c r="L43" i="1"/>
  <c r="K43" i="1"/>
  <c r="DC11" i="2"/>
  <c r="FE11" i="2"/>
  <c r="FE10" i="2"/>
  <c r="L42" i="1"/>
  <c r="K42" i="1"/>
  <c r="DB11" i="2"/>
  <c r="DB10" i="2"/>
  <c r="L25" i="1"/>
  <c r="K25" i="1"/>
  <c r="DA11" i="2"/>
  <c r="FC11" i="2"/>
  <c r="FC10" i="2"/>
  <c r="L40" i="1"/>
  <c r="K40" i="1"/>
  <c r="CZ11" i="2"/>
  <c r="CY11" i="2"/>
  <c r="FA11" i="2"/>
  <c r="FA10" i="2"/>
  <c r="L38" i="1"/>
  <c r="K38" i="1"/>
  <c r="C38" i="1"/>
  <c r="CX11" i="2"/>
  <c r="EZ11" i="2"/>
  <c r="EZ10" i="2"/>
  <c r="L37" i="1"/>
  <c r="K37" i="1"/>
  <c r="CW11" i="2"/>
  <c r="EY11" i="2"/>
  <c r="EY10" i="2"/>
  <c r="L36" i="1"/>
  <c r="K36" i="1"/>
  <c r="CV11" i="2"/>
  <c r="CV10" i="2"/>
  <c r="L19" i="1"/>
  <c r="K19" i="1"/>
  <c r="CU11" i="2"/>
  <c r="EW11" i="2"/>
  <c r="EW10" i="2"/>
  <c r="L34" i="1"/>
  <c r="E50" i="1"/>
  <c r="CU10" i="2"/>
  <c r="L18" i="1"/>
  <c r="K18" i="1"/>
  <c r="CX10" i="2"/>
  <c r="L21" i="1"/>
  <c r="K21" i="1"/>
  <c r="CW10" i="2"/>
  <c r="L20" i="1"/>
  <c r="K20" i="1"/>
  <c r="DP11" i="2"/>
  <c r="DP10" i="2"/>
  <c r="O18" i="1"/>
  <c r="O17" i="1"/>
  <c r="FR11" i="2"/>
  <c r="FR10" i="2"/>
  <c r="O34" i="1"/>
  <c r="O33" i="1"/>
  <c r="DE11" i="2"/>
  <c r="CJ11" i="2"/>
  <c r="CJ10" i="2"/>
  <c r="I18" i="1"/>
  <c r="I17" i="1"/>
  <c r="CJ11" i="4"/>
  <c r="CJ10" i="4"/>
  <c r="L18" i="3"/>
  <c r="L17" i="3"/>
  <c r="CT11" i="4"/>
  <c r="BY11" i="4"/>
  <c r="BO11" i="4"/>
  <c r="DF11" i="4"/>
  <c r="DF10" i="4"/>
  <c r="H34" i="3"/>
  <c r="H33" i="3"/>
  <c r="BN11" i="4"/>
  <c r="BN10" i="4"/>
  <c r="E80" i="13"/>
  <c r="E8" i="13"/>
  <c r="M185" i="13"/>
  <c r="L184" i="13"/>
  <c r="J183" i="13"/>
  <c r="E92" i="13"/>
  <c r="E91" i="13"/>
  <c r="E90" i="13"/>
  <c r="E89" i="13"/>
  <c r="E88" i="13"/>
  <c r="E87" i="13"/>
  <c r="E81" i="13"/>
  <c r="E79" i="13"/>
  <c r="E78" i="13"/>
  <c r="E77" i="13"/>
  <c r="E60" i="13"/>
  <c r="E59" i="13"/>
  <c r="E58" i="13"/>
  <c r="E57" i="13"/>
  <c r="E50" i="13"/>
  <c r="E49" i="13"/>
  <c r="E48" i="13"/>
  <c r="E47" i="13"/>
  <c r="E44" i="13"/>
  <c r="E43" i="13"/>
  <c r="E42" i="13"/>
  <c r="E41" i="13"/>
  <c r="M178" i="13"/>
  <c r="M187" i="13"/>
  <c r="L178" i="13"/>
  <c r="L187" i="13"/>
  <c r="K186" i="13"/>
  <c r="K188" i="13"/>
  <c r="J178" i="13"/>
  <c r="J188" i="13"/>
  <c r="K56" i="13"/>
  <c r="I178" i="13"/>
  <c r="I182" i="13"/>
  <c r="H178" i="13"/>
  <c r="H181" i="13"/>
  <c r="G178" i="13"/>
  <c r="G188" i="13"/>
  <c r="K30" i="13"/>
  <c r="G179" i="13"/>
  <c r="F178" i="13"/>
  <c r="F188" i="13"/>
  <c r="K24" i="13"/>
  <c r="F179" i="13"/>
  <c r="E178" i="13"/>
  <c r="E188" i="13"/>
  <c r="K17" i="13"/>
  <c r="E179" i="13"/>
  <c r="D178" i="13"/>
  <c r="D180" i="13"/>
  <c r="D188" i="13"/>
  <c r="K10" i="13"/>
  <c r="C178" i="13"/>
  <c r="C179" i="13"/>
  <c r="C188" i="13"/>
  <c r="K6" i="13"/>
  <c r="M6" i="13"/>
  <c r="C102" i="13"/>
  <c r="B172" i="13"/>
  <c r="C96" i="13"/>
  <c r="B171" i="13"/>
  <c r="C86" i="13"/>
  <c r="B170" i="13"/>
  <c r="C76" i="13"/>
  <c r="B169" i="13"/>
  <c r="C69" i="13"/>
  <c r="B168" i="13"/>
  <c r="C46" i="13"/>
  <c r="B167" i="13"/>
  <c r="C56" i="13"/>
  <c r="C40" i="13"/>
  <c r="B166" i="13"/>
  <c r="C30" i="13"/>
  <c r="B165" i="13"/>
  <c r="C24" i="13"/>
  <c r="B164" i="13"/>
  <c r="C17" i="13"/>
  <c r="B163" i="13"/>
  <c r="C10" i="13"/>
  <c r="B162" i="13"/>
  <c r="B161" i="13"/>
  <c r="J94" i="13"/>
  <c r="E13" i="13"/>
  <c r="C7" i="13"/>
  <c r="G7" i="13"/>
  <c r="E7" i="13"/>
  <c r="M7" i="13"/>
  <c r="C8" i="13"/>
  <c r="M8" i="13"/>
  <c r="J7" i="13"/>
  <c r="K69" i="13"/>
  <c r="B94" i="13"/>
  <c r="F7" i="13"/>
  <c r="CS11" i="2"/>
  <c r="EU11" i="2"/>
  <c r="EU10" i="2"/>
  <c r="I43" i="1"/>
  <c r="CR11" i="2"/>
  <c r="ET11" i="2"/>
  <c r="ET10" i="2"/>
  <c r="I42" i="1"/>
  <c r="CQ11" i="2"/>
  <c r="ES11" i="2"/>
  <c r="ES10" i="2"/>
  <c r="I41" i="1"/>
  <c r="DY58" i="2"/>
  <c r="HV59" i="2"/>
  <c r="DX58" i="2"/>
  <c r="HU59" i="2"/>
  <c r="DW58" i="2"/>
  <c r="HT59" i="2"/>
  <c r="DV58" i="2"/>
  <c r="HS59" i="2"/>
  <c r="DU58" i="2"/>
  <c r="HR59" i="2"/>
  <c r="DT58" i="2"/>
  <c r="HQ59" i="2"/>
  <c r="DS58" i="2"/>
  <c r="HP59" i="2"/>
  <c r="DR58" i="2"/>
  <c r="HO59" i="2"/>
  <c r="DQ58" i="2"/>
  <c r="HN59" i="2"/>
  <c r="DP58" i="2"/>
  <c r="DN58" i="2"/>
  <c r="FP58" i="2"/>
  <c r="DM58" i="2"/>
  <c r="FO58" i="2"/>
  <c r="DL58" i="2"/>
  <c r="FN58" i="2"/>
  <c r="DK58" i="2"/>
  <c r="FM58" i="2"/>
  <c r="DJ58" i="2"/>
  <c r="FL58" i="2"/>
  <c r="DI58" i="2"/>
  <c r="FK58" i="2"/>
  <c r="DH58" i="2"/>
  <c r="FJ58" i="2"/>
  <c r="DG58" i="2"/>
  <c r="FI58" i="2"/>
  <c r="DF58" i="2"/>
  <c r="DE58" i="2"/>
  <c r="FG58" i="2"/>
  <c r="DD58" i="2"/>
  <c r="HK59" i="2"/>
  <c r="DC58" i="2"/>
  <c r="HJ59" i="2"/>
  <c r="DB58" i="2"/>
  <c r="HI59" i="2"/>
  <c r="DA58" i="2"/>
  <c r="HH59" i="2"/>
  <c r="CZ58" i="2"/>
  <c r="HG59" i="2"/>
  <c r="CY58" i="2"/>
  <c r="HF59" i="2"/>
  <c r="CX58" i="2"/>
  <c r="CW58" i="2"/>
  <c r="HD59" i="2"/>
  <c r="GN59" i="2"/>
  <c r="CV58" i="2"/>
  <c r="HC59" i="2"/>
  <c r="GM59" i="2"/>
  <c r="CU58" i="2"/>
  <c r="HB59" i="2"/>
  <c r="CT58" i="2"/>
  <c r="CS58" i="2"/>
  <c r="EU58" i="2"/>
  <c r="CR58" i="2"/>
  <c r="ET58" i="2"/>
  <c r="CQ58" i="2"/>
  <c r="ES58" i="2"/>
  <c r="CP58" i="2"/>
  <c r="ER58" i="2"/>
  <c r="CO58" i="2"/>
  <c r="CN58" i="2"/>
  <c r="EP58" i="2"/>
  <c r="CM58" i="2"/>
  <c r="EO58" i="2"/>
  <c r="CL58" i="2"/>
  <c r="EN58" i="2"/>
  <c r="CK58" i="2"/>
  <c r="GR59" i="2"/>
  <c r="CJ58" i="2"/>
  <c r="EL58" i="2"/>
  <c r="CI58" i="2"/>
  <c r="CH58" i="2"/>
  <c r="GY59" i="2"/>
  <c r="CG58" i="2"/>
  <c r="GX59" i="2"/>
  <c r="CF58" i="2"/>
  <c r="GW59" i="2"/>
  <c r="CE58" i="2"/>
  <c r="CD58" i="2"/>
  <c r="GU59" i="2"/>
  <c r="CC58" i="2"/>
  <c r="GT59" i="2"/>
  <c r="CB58" i="2"/>
  <c r="GS59" i="2"/>
  <c r="CA58" i="2"/>
  <c r="GQ59" i="2"/>
  <c r="BM58" i="2"/>
  <c r="DY57" i="2"/>
  <c r="HV58" i="2"/>
  <c r="DX57" i="2"/>
  <c r="HU58" i="2"/>
  <c r="DW57" i="2"/>
  <c r="HT58" i="2"/>
  <c r="DV57" i="2"/>
  <c r="HS58" i="2"/>
  <c r="DU57" i="2"/>
  <c r="HR58" i="2"/>
  <c r="DT57" i="2"/>
  <c r="HQ58" i="2"/>
  <c r="DS57" i="2"/>
  <c r="HP58" i="2"/>
  <c r="DR57" i="2"/>
  <c r="HO58" i="2"/>
  <c r="DQ57" i="2"/>
  <c r="HN58" i="2"/>
  <c r="DP57" i="2"/>
  <c r="HM58" i="2"/>
  <c r="HL58" i="2"/>
  <c r="DN57" i="2"/>
  <c r="FP57" i="2"/>
  <c r="DM57" i="2"/>
  <c r="FO57" i="2"/>
  <c r="DL57" i="2"/>
  <c r="FN57" i="2"/>
  <c r="DK57" i="2"/>
  <c r="FM57" i="2"/>
  <c r="DJ57" i="2"/>
  <c r="FL57" i="2"/>
  <c r="DI57" i="2"/>
  <c r="FK57" i="2"/>
  <c r="DH57" i="2"/>
  <c r="FJ57" i="2"/>
  <c r="DG57" i="2"/>
  <c r="DF57" i="2"/>
  <c r="FH57" i="2"/>
  <c r="DE57" i="2"/>
  <c r="HB58" i="2"/>
  <c r="FG57" i="2"/>
  <c r="DD57" i="2"/>
  <c r="HK58" i="2"/>
  <c r="DC57" i="2"/>
  <c r="HJ58" i="2"/>
  <c r="DB57" i="2"/>
  <c r="DA57" i="2"/>
  <c r="HH58" i="2"/>
  <c r="CZ57" i="2"/>
  <c r="HG58" i="2"/>
  <c r="CY57" i="2"/>
  <c r="HF58" i="2"/>
  <c r="CX57" i="2"/>
  <c r="CW57" i="2"/>
  <c r="CV57" i="2"/>
  <c r="HC58" i="2"/>
  <c r="GM58" i="2"/>
  <c r="CU57" i="2"/>
  <c r="CS57" i="2"/>
  <c r="EU57" i="2"/>
  <c r="CR57" i="2"/>
  <c r="CQ57" i="2"/>
  <c r="GX58" i="2"/>
  <c r="CP57" i="2"/>
  <c r="ER57" i="2"/>
  <c r="CO57" i="2"/>
  <c r="EQ57" i="2"/>
  <c r="CN57" i="2"/>
  <c r="GJ58" i="2"/>
  <c r="EP57" i="2"/>
  <c r="CM57" i="2"/>
  <c r="EO57" i="2"/>
  <c r="CL57" i="2"/>
  <c r="EN57" i="2"/>
  <c r="CK57" i="2"/>
  <c r="EM57" i="2"/>
  <c r="CJ57" i="2"/>
  <c r="GQ58" i="2"/>
  <c r="GP58" i="2"/>
  <c r="CI57" i="2"/>
  <c r="GZ58" i="2"/>
  <c r="CH57" i="2"/>
  <c r="CG57" i="2"/>
  <c r="CF57" i="2"/>
  <c r="GW58" i="2"/>
  <c r="CE57" i="2"/>
  <c r="GV58" i="2"/>
  <c r="CD57" i="2"/>
  <c r="GU58" i="2"/>
  <c r="CC57" i="2"/>
  <c r="GT58" i="2"/>
  <c r="CB57" i="2"/>
  <c r="GS58" i="2"/>
  <c r="CA57" i="2"/>
  <c r="GR58" i="2"/>
  <c r="BM57" i="2"/>
  <c r="DY56" i="2"/>
  <c r="HV57" i="2"/>
  <c r="DX56" i="2"/>
  <c r="HU57" i="2"/>
  <c r="DW56" i="2"/>
  <c r="HT57" i="2"/>
  <c r="DV56" i="2"/>
  <c r="HS57" i="2"/>
  <c r="DU56" i="2"/>
  <c r="HR57" i="2"/>
  <c r="DT56" i="2"/>
  <c r="HQ57" i="2"/>
  <c r="DS56" i="2"/>
  <c r="HP57" i="2"/>
  <c r="DR56" i="2"/>
  <c r="HO57" i="2"/>
  <c r="DQ56" i="2"/>
  <c r="HN57" i="2"/>
  <c r="DP56" i="2"/>
  <c r="DN56" i="2"/>
  <c r="DM56" i="2"/>
  <c r="FO56" i="2"/>
  <c r="DL56" i="2"/>
  <c r="FN56" i="2"/>
  <c r="DK56" i="2"/>
  <c r="FM56" i="2"/>
  <c r="DJ56" i="2"/>
  <c r="FL56" i="2"/>
  <c r="DI56" i="2"/>
  <c r="FK56" i="2"/>
  <c r="DH56" i="2"/>
  <c r="FJ56" i="2"/>
  <c r="DG56" i="2"/>
  <c r="FI56" i="2"/>
  <c r="DF56" i="2"/>
  <c r="DE56" i="2"/>
  <c r="FG56" i="2"/>
  <c r="DD56" i="2"/>
  <c r="DC56" i="2"/>
  <c r="HJ57" i="2"/>
  <c r="DB56" i="2"/>
  <c r="DA56" i="2"/>
  <c r="HH57" i="2"/>
  <c r="CZ56" i="2"/>
  <c r="CY56" i="2"/>
  <c r="HF57" i="2"/>
  <c r="CX56" i="2"/>
  <c r="HE57" i="2"/>
  <c r="GO57" i="2"/>
  <c r="CW56" i="2"/>
  <c r="HD57" i="2"/>
  <c r="GN57" i="2"/>
  <c r="CV56" i="2"/>
  <c r="HC57" i="2"/>
  <c r="GM57" i="2"/>
  <c r="CU56" i="2"/>
  <c r="HB57" i="2"/>
  <c r="CT56" i="2"/>
  <c r="CS56" i="2"/>
  <c r="EU56" i="2"/>
  <c r="CR56" i="2"/>
  <c r="ET56" i="2"/>
  <c r="CQ56" i="2"/>
  <c r="ES56" i="2"/>
  <c r="CP56" i="2"/>
  <c r="CO56" i="2"/>
  <c r="EQ56" i="2"/>
  <c r="CN56" i="2"/>
  <c r="CM56" i="2"/>
  <c r="EO56" i="2"/>
  <c r="CL56" i="2"/>
  <c r="EN56" i="2"/>
  <c r="CK56" i="2"/>
  <c r="EM56" i="2"/>
  <c r="CJ56" i="2"/>
  <c r="EL56" i="2"/>
  <c r="CI56" i="2"/>
  <c r="CH56" i="2"/>
  <c r="GY57" i="2"/>
  <c r="CG56" i="2"/>
  <c r="GX57" i="2"/>
  <c r="CF56" i="2"/>
  <c r="CE56" i="2"/>
  <c r="CD56" i="2"/>
  <c r="GU57" i="2"/>
  <c r="CC56" i="2"/>
  <c r="GT57" i="2"/>
  <c r="GI57" i="2"/>
  <c r="CB56" i="2"/>
  <c r="GS57" i="2"/>
  <c r="CA56" i="2"/>
  <c r="GR57" i="2"/>
  <c r="GQ57" i="2"/>
  <c r="BM56" i="2"/>
  <c r="DY55" i="2"/>
  <c r="HV56" i="2"/>
  <c r="DX55" i="2"/>
  <c r="HU56" i="2"/>
  <c r="DW55" i="2"/>
  <c r="HT56" i="2"/>
  <c r="DV55" i="2"/>
  <c r="HS56" i="2"/>
  <c r="DU55" i="2"/>
  <c r="HR56" i="2"/>
  <c r="DT55" i="2"/>
  <c r="HQ56" i="2"/>
  <c r="DS55" i="2"/>
  <c r="HP56" i="2"/>
  <c r="DR55" i="2"/>
  <c r="HO56" i="2"/>
  <c r="DQ55" i="2"/>
  <c r="HN56" i="2"/>
  <c r="DP55" i="2"/>
  <c r="DN55" i="2"/>
  <c r="DM55" i="2"/>
  <c r="FO55" i="2"/>
  <c r="DL55" i="2"/>
  <c r="HI56" i="2"/>
  <c r="DK55" i="2"/>
  <c r="FM55" i="2"/>
  <c r="DJ55" i="2"/>
  <c r="DI55" i="2"/>
  <c r="FK55" i="2"/>
  <c r="DH55" i="2"/>
  <c r="FJ55" i="2"/>
  <c r="DG55" i="2"/>
  <c r="FI55" i="2"/>
  <c r="DF55" i="2"/>
  <c r="DE55" i="2"/>
  <c r="FG55" i="2"/>
  <c r="DD55" i="2"/>
  <c r="HK56" i="2"/>
  <c r="DC55" i="2"/>
  <c r="HJ56" i="2"/>
  <c r="DB55" i="2"/>
  <c r="DA55" i="2"/>
  <c r="HH56" i="2"/>
  <c r="CZ55" i="2"/>
  <c r="CY55" i="2"/>
  <c r="HF56" i="2"/>
  <c r="CX55" i="2"/>
  <c r="HE56" i="2"/>
  <c r="GO56" i="2"/>
  <c r="CW55" i="2"/>
  <c r="HD56" i="2"/>
  <c r="CV55" i="2"/>
  <c r="CU55" i="2"/>
  <c r="CS55" i="2"/>
  <c r="CR55" i="2"/>
  <c r="ET55" i="2"/>
  <c r="CQ55" i="2"/>
  <c r="ES55" i="2"/>
  <c r="CP55" i="2"/>
  <c r="ER55" i="2"/>
  <c r="CO55" i="2"/>
  <c r="EQ55" i="2"/>
  <c r="CN55" i="2"/>
  <c r="EP55" i="2"/>
  <c r="CM55" i="2"/>
  <c r="EO55" i="2"/>
  <c r="CL55" i="2"/>
  <c r="EN55" i="2"/>
  <c r="CK55" i="2"/>
  <c r="EM55" i="2"/>
  <c r="CJ55" i="2"/>
  <c r="EL55" i="2"/>
  <c r="CI55" i="2"/>
  <c r="GZ56" i="2"/>
  <c r="CH55" i="2"/>
  <c r="GY56" i="2"/>
  <c r="CG55" i="2"/>
  <c r="GX56" i="2"/>
  <c r="CF55" i="2"/>
  <c r="CE55" i="2"/>
  <c r="CD55" i="2"/>
  <c r="GU56" i="2"/>
  <c r="GJ56" i="2"/>
  <c r="CC55" i="2"/>
  <c r="GT56" i="2"/>
  <c r="CB55" i="2"/>
  <c r="GS56" i="2"/>
  <c r="CA55" i="2"/>
  <c r="GR56" i="2"/>
  <c r="BM55" i="2"/>
  <c r="DY54" i="2"/>
  <c r="HV55" i="2"/>
  <c r="DX54" i="2"/>
  <c r="HU55" i="2"/>
  <c r="DW54" i="2"/>
  <c r="HT55" i="2"/>
  <c r="DV54" i="2"/>
  <c r="HS55" i="2"/>
  <c r="DU54" i="2"/>
  <c r="HR55" i="2"/>
  <c r="DT54" i="2"/>
  <c r="HQ55" i="2"/>
  <c r="DS54" i="2"/>
  <c r="HP55" i="2"/>
  <c r="DR54" i="2"/>
  <c r="HO55" i="2"/>
  <c r="DQ54" i="2"/>
  <c r="HN55" i="2"/>
  <c r="DP54" i="2"/>
  <c r="DN54" i="2"/>
  <c r="FP54" i="2"/>
  <c r="DM54" i="2"/>
  <c r="FO54" i="2"/>
  <c r="DL54" i="2"/>
  <c r="FN54" i="2"/>
  <c r="DK54" i="2"/>
  <c r="FM54" i="2"/>
  <c r="DJ54" i="2"/>
  <c r="FL54" i="2"/>
  <c r="DI54" i="2"/>
  <c r="HF55" i="2"/>
  <c r="DH54" i="2"/>
  <c r="FJ54" i="2"/>
  <c r="DG54" i="2"/>
  <c r="DF54" i="2"/>
  <c r="FH54" i="2"/>
  <c r="DE54" i="2"/>
  <c r="FG54" i="2"/>
  <c r="DD54" i="2"/>
  <c r="HK55" i="2"/>
  <c r="DC54" i="2"/>
  <c r="HJ55" i="2"/>
  <c r="DB54" i="2"/>
  <c r="HI55" i="2"/>
  <c r="DA54" i="2"/>
  <c r="CZ54" i="2"/>
  <c r="HG55" i="2"/>
  <c r="CY54" i="2"/>
  <c r="CX54" i="2"/>
  <c r="HE55" i="2"/>
  <c r="GO55" i="2"/>
  <c r="CW54" i="2"/>
  <c r="CV54" i="2"/>
  <c r="HC55" i="2"/>
  <c r="CU54" i="2"/>
  <c r="CT54" i="2"/>
  <c r="CS54" i="2"/>
  <c r="EU54" i="2"/>
  <c r="CR54" i="2"/>
  <c r="ET54" i="2"/>
  <c r="CQ54" i="2"/>
  <c r="ES54" i="2"/>
  <c r="CP54" i="2"/>
  <c r="ER54" i="2"/>
  <c r="CO54" i="2"/>
  <c r="EQ54" i="2"/>
  <c r="CN54" i="2"/>
  <c r="EP54" i="2"/>
  <c r="CM54" i="2"/>
  <c r="EO54" i="2"/>
  <c r="CL54" i="2"/>
  <c r="EN54" i="2"/>
  <c r="CK54" i="2"/>
  <c r="EM54" i="2"/>
  <c r="CJ54" i="2"/>
  <c r="EL54" i="2"/>
  <c r="CI54" i="2"/>
  <c r="CH54" i="2"/>
  <c r="GY55" i="2"/>
  <c r="CG54" i="2"/>
  <c r="GX55" i="2"/>
  <c r="CF54" i="2"/>
  <c r="GW55" i="2"/>
  <c r="CE54" i="2"/>
  <c r="GV55" i="2"/>
  <c r="CD54" i="2"/>
  <c r="CC54" i="2"/>
  <c r="GT55" i="2"/>
  <c r="GI55" i="2"/>
  <c r="CB54" i="2"/>
  <c r="GS55" i="2"/>
  <c r="CA54" i="2"/>
  <c r="GR55" i="2"/>
  <c r="BM54" i="2"/>
  <c r="DY53" i="2"/>
  <c r="DX53" i="2"/>
  <c r="DW53" i="2"/>
  <c r="DV53" i="2"/>
  <c r="DU53" i="2"/>
  <c r="DT53" i="2"/>
  <c r="DS53" i="2"/>
  <c r="DR53" i="2"/>
  <c r="DQ53" i="2"/>
  <c r="DP53" i="2"/>
  <c r="DO53" i="2"/>
  <c r="DN53" i="2"/>
  <c r="FP53" i="2"/>
  <c r="DM53" i="2"/>
  <c r="HJ54" i="2"/>
  <c r="DL53" i="2"/>
  <c r="FN53" i="2"/>
  <c r="DK53" i="2"/>
  <c r="DJ53" i="2"/>
  <c r="FL53" i="2"/>
  <c r="DI53" i="2"/>
  <c r="FK53" i="2"/>
  <c r="DH53" i="2"/>
  <c r="FJ53" i="2"/>
  <c r="DG53" i="2"/>
  <c r="FI53" i="2"/>
  <c r="DF53" i="2"/>
  <c r="FH53" i="2"/>
  <c r="DE53" i="2"/>
  <c r="FG53" i="2"/>
  <c r="DD53" i="2"/>
  <c r="HK54" i="2"/>
  <c r="DC53" i="2"/>
  <c r="DB53" i="2"/>
  <c r="HI54" i="2"/>
  <c r="DA53" i="2"/>
  <c r="HH54" i="2"/>
  <c r="CZ53" i="2"/>
  <c r="HG54" i="2"/>
  <c r="CY53" i="2"/>
  <c r="HF54" i="2"/>
  <c r="CX53" i="2"/>
  <c r="HE54" i="2"/>
  <c r="GO54" i="2"/>
  <c r="CW53" i="2"/>
  <c r="CV53" i="2"/>
  <c r="HC54" i="2"/>
  <c r="GM54" i="2"/>
  <c r="CU53" i="2"/>
  <c r="HB54" i="2"/>
  <c r="CS53" i="2"/>
  <c r="EU53" i="2"/>
  <c r="CR53" i="2"/>
  <c r="ET53" i="2"/>
  <c r="CQ53" i="2"/>
  <c r="ES53" i="2"/>
  <c r="CP53" i="2"/>
  <c r="CO53" i="2"/>
  <c r="EQ53" i="2"/>
  <c r="CN53" i="2"/>
  <c r="EP53" i="2"/>
  <c r="CM53" i="2"/>
  <c r="EO53" i="2"/>
  <c r="CL53" i="2"/>
  <c r="GS54" i="2"/>
  <c r="CK53" i="2"/>
  <c r="EM53" i="2"/>
  <c r="CJ53" i="2"/>
  <c r="EL53" i="2"/>
  <c r="CI53" i="2"/>
  <c r="GZ54" i="2"/>
  <c r="CH53" i="2"/>
  <c r="GY54" i="2"/>
  <c r="CG53" i="2"/>
  <c r="GX54" i="2"/>
  <c r="CF53" i="2"/>
  <c r="GW54" i="2"/>
  <c r="CE53" i="2"/>
  <c r="GV54" i="2"/>
  <c r="CD53" i="2"/>
  <c r="GU54" i="2"/>
  <c r="CC53" i="2"/>
  <c r="GT54" i="2"/>
  <c r="GI54" i="2"/>
  <c r="CB53" i="2"/>
  <c r="CA53" i="2"/>
  <c r="GR54" i="2"/>
  <c r="BM53" i="2"/>
  <c r="DY52" i="2"/>
  <c r="HV53" i="2"/>
  <c r="DX52" i="2"/>
  <c r="HU53" i="2"/>
  <c r="DW52" i="2"/>
  <c r="HT53" i="2"/>
  <c r="DV52" i="2"/>
  <c r="HS53" i="2"/>
  <c r="DU52" i="2"/>
  <c r="HR53" i="2"/>
  <c r="DT52" i="2"/>
  <c r="HQ53" i="2"/>
  <c r="DS52" i="2"/>
  <c r="HP53" i="2"/>
  <c r="DR52" i="2"/>
  <c r="HO53" i="2"/>
  <c r="DQ52" i="2"/>
  <c r="HN53" i="2"/>
  <c r="DP52" i="2"/>
  <c r="DN52" i="2"/>
  <c r="FP52" i="2"/>
  <c r="DM52" i="2"/>
  <c r="FO52" i="2"/>
  <c r="DL52" i="2"/>
  <c r="FN52" i="2"/>
  <c r="DK52" i="2"/>
  <c r="FM52" i="2"/>
  <c r="DJ52" i="2"/>
  <c r="FL52" i="2"/>
  <c r="DI52" i="2"/>
  <c r="FK52" i="2"/>
  <c r="DH52" i="2"/>
  <c r="FJ52" i="2"/>
  <c r="DG52" i="2"/>
  <c r="FI52" i="2"/>
  <c r="DF52" i="2"/>
  <c r="FH52" i="2"/>
  <c r="DE52" i="2"/>
  <c r="HB53" i="2"/>
  <c r="DD52" i="2"/>
  <c r="DC52" i="2"/>
  <c r="DB52" i="2"/>
  <c r="HI53" i="2"/>
  <c r="DA52" i="2"/>
  <c r="HH53" i="2"/>
  <c r="CZ52" i="2"/>
  <c r="CY52" i="2"/>
  <c r="HF53" i="2"/>
  <c r="CX52" i="2"/>
  <c r="CW52" i="2"/>
  <c r="CV52" i="2"/>
  <c r="HC53" i="2"/>
  <c r="GM53" i="2"/>
  <c r="CU52" i="2"/>
  <c r="CS52" i="2"/>
  <c r="CR52" i="2"/>
  <c r="CQ52" i="2"/>
  <c r="ES52" i="2"/>
  <c r="CP52" i="2"/>
  <c r="ER52" i="2"/>
  <c r="CO52" i="2"/>
  <c r="EQ52" i="2"/>
  <c r="CN52" i="2"/>
  <c r="CM52" i="2"/>
  <c r="EO52" i="2"/>
  <c r="CL52" i="2"/>
  <c r="CK52" i="2"/>
  <c r="EM52" i="2"/>
  <c r="CJ52" i="2"/>
  <c r="EL52" i="2"/>
  <c r="CI52" i="2"/>
  <c r="CH52" i="2"/>
  <c r="CG52" i="2"/>
  <c r="GX53" i="2"/>
  <c r="CF52" i="2"/>
  <c r="GW53" i="2"/>
  <c r="CE52" i="2"/>
  <c r="CD52" i="2"/>
  <c r="CC52" i="2"/>
  <c r="GT53" i="2"/>
  <c r="CB52" i="2"/>
  <c r="CA52" i="2"/>
  <c r="GR53" i="2"/>
  <c r="BM52" i="2"/>
  <c r="DY51" i="2"/>
  <c r="HV52" i="2"/>
  <c r="DX51" i="2"/>
  <c r="HU52" i="2"/>
  <c r="DW51" i="2"/>
  <c r="HT52" i="2"/>
  <c r="DV51" i="2"/>
  <c r="HS52" i="2"/>
  <c r="DU51" i="2"/>
  <c r="HR52" i="2"/>
  <c r="DT51" i="2"/>
  <c r="HQ52" i="2"/>
  <c r="DS51" i="2"/>
  <c r="HP52" i="2"/>
  <c r="DR51" i="2"/>
  <c r="HO52" i="2"/>
  <c r="DQ51" i="2"/>
  <c r="HN52" i="2"/>
  <c r="DP51" i="2"/>
  <c r="HM52" i="2"/>
  <c r="HL52" i="2"/>
  <c r="DO51" i="2"/>
  <c r="DN51" i="2"/>
  <c r="FP51" i="2"/>
  <c r="DM51" i="2"/>
  <c r="FO51" i="2"/>
  <c r="DL51" i="2"/>
  <c r="FN51" i="2"/>
  <c r="DK51" i="2"/>
  <c r="FM51" i="2"/>
  <c r="DJ51" i="2"/>
  <c r="FL51" i="2"/>
  <c r="DI51" i="2"/>
  <c r="DH51" i="2"/>
  <c r="FJ51" i="2"/>
  <c r="DG51" i="2"/>
  <c r="FI51" i="2"/>
  <c r="DF51" i="2"/>
  <c r="FH51" i="2"/>
  <c r="DE51" i="2"/>
  <c r="FG51" i="2"/>
  <c r="DD51" i="2"/>
  <c r="DC51" i="2"/>
  <c r="DB51" i="2"/>
  <c r="HI52" i="2"/>
  <c r="DA51" i="2"/>
  <c r="CZ51" i="2"/>
  <c r="CY51" i="2"/>
  <c r="CX51" i="2"/>
  <c r="HE52" i="2"/>
  <c r="GO52" i="2"/>
  <c r="CW51" i="2"/>
  <c r="HD52" i="2"/>
  <c r="GN52" i="2"/>
  <c r="CV51" i="2"/>
  <c r="CU51" i="2"/>
  <c r="CS51" i="2"/>
  <c r="EU51" i="2"/>
  <c r="CR51" i="2"/>
  <c r="ET51" i="2"/>
  <c r="CQ51" i="2"/>
  <c r="ES51" i="2"/>
  <c r="CP51" i="2"/>
  <c r="ER51" i="2"/>
  <c r="CO51" i="2"/>
  <c r="CN51" i="2"/>
  <c r="EP51" i="2"/>
  <c r="CM51" i="2"/>
  <c r="CL51" i="2"/>
  <c r="EN51" i="2"/>
  <c r="CK51" i="2"/>
  <c r="EM51" i="2"/>
  <c r="CJ51" i="2"/>
  <c r="CI51" i="2"/>
  <c r="CH51" i="2"/>
  <c r="GY52" i="2"/>
  <c r="CG51" i="2"/>
  <c r="CF51" i="2"/>
  <c r="GW52" i="2"/>
  <c r="CE51" i="2"/>
  <c r="CD51" i="2"/>
  <c r="GU52" i="2"/>
  <c r="CC51" i="2"/>
  <c r="CB51" i="2"/>
  <c r="GS52" i="2"/>
  <c r="GH52" i="2"/>
  <c r="CA51" i="2"/>
  <c r="GR52" i="2"/>
  <c r="BM51" i="2"/>
  <c r="DY50" i="2"/>
  <c r="DX50" i="2"/>
  <c r="HU51" i="2"/>
  <c r="DW50" i="2"/>
  <c r="HT51" i="2"/>
  <c r="DV50" i="2"/>
  <c r="HS51" i="2"/>
  <c r="DU50" i="2"/>
  <c r="HR51" i="2"/>
  <c r="DT50" i="2"/>
  <c r="HQ51" i="2"/>
  <c r="DS50" i="2"/>
  <c r="HP51" i="2"/>
  <c r="DR50" i="2"/>
  <c r="HO51" i="2"/>
  <c r="DQ50" i="2"/>
  <c r="HN51" i="2"/>
  <c r="DP50" i="2"/>
  <c r="HM51" i="2"/>
  <c r="HL51" i="2"/>
  <c r="DN50" i="2"/>
  <c r="FP50" i="2"/>
  <c r="DM50" i="2"/>
  <c r="FO50" i="2"/>
  <c r="DL50" i="2"/>
  <c r="FN50" i="2"/>
  <c r="DK50" i="2"/>
  <c r="FM50" i="2"/>
  <c r="DJ50" i="2"/>
  <c r="FL50" i="2"/>
  <c r="DI50" i="2"/>
  <c r="FK50" i="2"/>
  <c r="DH50" i="2"/>
  <c r="FJ50" i="2"/>
  <c r="DG50" i="2"/>
  <c r="FI50" i="2"/>
  <c r="DF50" i="2"/>
  <c r="FH50" i="2"/>
  <c r="DE50" i="2"/>
  <c r="FG50" i="2"/>
  <c r="DD50" i="2"/>
  <c r="HK51" i="2"/>
  <c r="DC50" i="2"/>
  <c r="HJ51" i="2"/>
  <c r="DB50" i="2"/>
  <c r="DA50" i="2"/>
  <c r="CZ50" i="2"/>
  <c r="HG51" i="2"/>
  <c r="CY50" i="2"/>
  <c r="HF51" i="2"/>
  <c r="CX50" i="2"/>
  <c r="HE51" i="2"/>
  <c r="GO51" i="2"/>
  <c r="CW50" i="2"/>
  <c r="CV50" i="2"/>
  <c r="CU50" i="2"/>
  <c r="CS50" i="2"/>
  <c r="EU50" i="2"/>
  <c r="CR50" i="2"/>
  <c r="ET50" i="2"/>
  <c r="CQ50" i="2"/>
  <c r="ES50" i="2"/>
  <c r="CP50" i="2"/>
  <c r="GW51" i="2"/>
  <c r="CO50" i="2"/>
  <c r="EQ50" i="2"/>
  <c r="CN50" i="2"/>
  <c r="EP50" i="2"/>
  <c r="CM50" i="2"/>
  <c r="EO50" i="2"/>
  <c r="CL50" i="2"/>
  <c r="EN50" i="2"/>
  <c r="CK50" i="2"/>
  <c r="EM50" i="2"/>
  <c r="CJ50" i="2"/>
  <c r="CI50" i="2"/>
  <c r="CH50" i="2"/>
  <c r="CG50" i="2"/>
  <c r="GX51" i="2"/>
  <c r="CF50" i="2"/>
  <c r="CE50" i="2"/>
  <c r="CD50" i="2"/>
  <c r="GU51" i="2"/>
  <c r="GJ51" i="2"/>
  <c r="CC50" i="2"/>
  <c r="GT51" i="2"/>
  <c r="GI51" i="2"/>
  <c r="CB50" i="2"/>
  <c r="CA50" i="2"/>
  <c r="BM50" i="2"/>
  <c r="DY49" i="2"/>
  <c r="HV50" i="2"/>
  <c r="DX49" i="2"/>
  <c r="HU50" i="2"/>
  <c r="DW49" i="2"/>
  <c r="HT50" i="2"/>
  <c r="DV49" i="2"/>
  <c r="HS50" i="2"/>
  <c r="DU49" i="2"/>
  <c r="HR50" i="2"/>
  <c r="DT49" i="2"/>
  <c r="HQ50" i="2"/>
  <c r="DS49" i="2"/>
  <c r="HP50" i="2"/>
  <c r="DR49" i="2"/>
  <c r="HO50" i="2"/>
  <c r="DQ49" i="2"/>
  <c r="HN50" i="2"/>
  <c r="DP49" i="2"/>
  <c r="HM50" i="2"/>
  <c r="HL50" i="2"/>
  <c r="DO49" i="2"/>
  <c r="DN49" i="2"/>
  <c r="FP49" i="2"/>
  <c r="DM49" i="2"/>
  <c r="FO49" i="2"/>
  <c r="DL49" i="2"/>
  <c r="FN49" i="2"/>
  <c r="DK49" i="2"/>
  <c r="FM49" i="2"/>
  <c r="DJ49" i="2"/>
  <c r="FL49" i="2"/>
  <c r="DI49" i="2"/>
  <c r="FK49" i="2"/>
  <c r="DH49" i="2"/>
  <c r="FJ49" i="2"/>
  <c r="DG49" i="2"/>
  <c r="FI49" i="2"/>
  <c r="DF49" i="2"/>
  <c r="FH49" i="2"/>
  <c r="DE49" i="2"/>
  <c r="FG49" i="2"/>
  <c r="DD49" i="2"/>
  <c r="HK50" i="2"/>
  <c r="DC49" i="2"/>
  <c r="HJ50" i="2"/>
  <c r="DB49" i="2"/>
  <c r="HI50" i="2"/>
  <c r="DA49" i="2"/>
  <c r="HH50" i="2"/>
  <c r="CZ49" i="2"/>
  <c r="HG50" i="2"/>
  <c r="CY49" i="2"/>
  <c r="HF50" i="2"/>
  <c r="CX49" i="2"/>
  <c r="HE50" i="2"/>
  <c r="GO50" i="2"/>
  <c r="CW49" i="2"/>
  <c r="HD50" i="2"/>
  <c r="GN50" i="2"/>
  <c r="CV49" i="2"/>
  <c r="HC50" i="2"/>
  <c r="GM50" i="2"/>
  <c r="CU49" i="2"/>
  <c r="CS49" i="2"/>
  <c r="EU49" i="2"/>
  <c r="CR49" i="2"/>
  <c r="ET49" i="2"/>
  <c r="CQ49" i="2"/>
  <c r="ES49" i="2"/>
  <c r="CP49" i="2"/>
  <c r="ER49" i="2"/>
  <c r="CO49" i="2"/>
  <c r="EQ49" i="2"/>
  <c r="CN49" i="2"/>
  <c r="EP49" i="2"/>
  <c r="CM49" i="2"/>
  <c r="CL49" i="2"/>
  <c r="CK49" i="2"/>
  <c r="EM49" i="2"/>
  <c r="CJ49" i="2"/>
  <c r="EL49" i="2"/>
  <c r="CI49" i="2"/>
  <c r="GZ50" i="2"/>
  <c r="CH49" i="2"/>
  <c r="GY50" i="2"/>
  <c r="CG49" i="2"/>
  <c r="CF49" i="2"/>
  <c r="CE49" i="2"/>
  <c r="GV50" i="2"/>
  <c r="CD49" i="2"/>
  <c r="GU50" i="2"/>
  <c r="GJ50" i="2"/>
  <c r="CC49" i="2"/>
  <c r="CB49" i="2"/>
  <c r="CA49" i="2"/>
  <c r="GR50" i="2"/>
  <c r="GG50" i="2"/>
  <c r="GQ50" i="2"/>
  <c r="BM49" i="2"/>
  <c r="DY48" i="2"/>
  <c r="HV49" i="2"/>
  <c r="DX48" i="2"/>
  <c r="HU49" i="2"/>
  <c r="DW48" i="2"/>
  <c r="HT49" i="2"/>
  <c r="DV48" i="2"/>
  <c r="HS49" i="2"/>
  <c r="DU48" i="2"/>
  <c r="HR49" i="2"/>
  <c r="DT48" i="2"/>
  <c r="HQ49" i="2"/>
  <c r="DS48" i="2"/>
  <c r="HP49" i="2"/>
  <c r="DR48" i="2"/>
  <c r="HO49" i="2"/>
  <c r="DQ48" i="2"/>
  <c r="HN49" i="2"/>
  <c r="DP48" i="2"/>
  <c r="DO48" i="2"/>
  <c r="HM49" i="2"/>
  <c r="HL49" i="2"/>
  <c r="DN48" i="2"/>
  <c r="FP48" i="2"/>
  <c r="DM48" i="2"/>
  <c r="FO48" i="2"/>
  <c r="DL48" i="2"/>
  <c r="FN48" i="2"/>
  <c r="DK48" i="2"/>
  <c r="FM48" i="2"/>
  <c r="DJ48" i="2"/>
  <c r="FL48" i="2"/>
  <c r="DI48" i="2"/>
  <c r="FK48" i="2"/>
  <c r="DH48" i="2"/>
  <c r="FJ48" i="2"/>
  <c r="DG48" i="2"/>
  <c r="FI48" i="2"/>
  <c r="DF48" i="2"/>
  <c r="FH48" i="2"/>
  <c r="DE48" i="2"/>
  <c r="FG48" i="2"/>
  <c r="DD48" i="2"/>
  <c r="HK49" i="2"/>
  <c r="DC48" i="2"/>
  <c r="DB48" i="2"/>
  <c r="DA48" i="2"/>
  <c r="HH49" i="2"/>
  <c r="CZ48" i="2"/>
  <c r="HG49" i="2"/>
  <c r="CY48" i="2"/>
  <c r="CX48" i="2"/>
  <c r="CW48" i="2"/>
  <c r="HD49" i="2"/>
  <c r="GN49" i="2"/>
  <c r="CV48" i="2"/>
  <c r="CU48" i="2"/>
  <c r="CS48" i="2"/>
  <c r="EU48" i="2"/>
  <c r="CR48" i="2"/>
  <c r="ET48" i="2"/>
  <c r="CQ48" i="2"/>
  <c r="ES48" i="2"/>
  <c r="CP48" i="2"/>
  <c r="ER48" i="2"/>
  <c r="CO48" i="2"/>
  <c r="EQ48" i="2"/>
  <c r="CN48" i="2"/>
  <c r="EP48" i="2"/>
  <c r="CM48" i="2"/>
  <c r="EO48" i="2"/>
  <c r="CL48" i="2"/>
  <c r="EN48" i="2"/>
  <c r="CK48" i="2"/>
  <c r="EM48" i="2"/>
  <c r="CJ48" i="2"/>
  <c r="CI48" i="2"/>
  <c r="GZ49" i="2"/>
  <c r="CH48" i="2"/>
  <c r="CG48" i="2"/>
  <c r="GX49" i="2"/>
  <c r="CF48" i="2"/>
  <c r="CE48" i="2"/>
  <c r="GV49" i="2"/>
  <c r="CD48" i="2"/>
  <c r="CC48" i="2"/>
  <c r="CB48" i="2"/>
  <c r="GS49" i="2"/>
  <c r="CA48" i="2"/>
  <c r="GR49" i="2"/>
  <c r="BM48" i="2"/>
  <c r="DY47" i="2"/>
  <c r="HV48" i="2"/>
  <c r="DX47" i="2"/>
  <c r="HU48" i="2"/>
  <c r="DW47" i="2"/>
  <c r="HT48" i="2"/>
  <c r="DV47" i="2"/>
  <c r="HS48" i="2"/>
  <c r="DU47" i="2"/>
  <c r="HR48" i="2"/>
  <c r="DT47" i="2"/>
  <c r="HQ48" i="2"/>
  <c r="DS47" i="2"/>
  <c r="HP48" i="2"/>
  <c r="DR47" i="2"/>
  <c r="HO48" i="2"/>
  <c r="DQ47" i="2"/>
  <c r="HN48" i="2"/>
  <c r="DP47" i="2"/>
  <c r="DO47" i="2"/>
  <c r="DN47" i="2"/>
  <c r="FP47" i="2"/>
  <c r="DM47" i="2"/>
  <c r="FO47" i="2"/>
  <c r="DL47" i="2"/>
  <c r="FN47" i="2"/>
  <c r="DK47" i="2"/>
  <c r="FM47" i="2"/>
  <c r="DJ47" i="2"/>
  <c r="FL47" i="2"/>
  <c r="DI47" i="2"/>
  <c r="FK47" i="2"/>
  <c r="DH47" i="2"/>
  <c r="FJ47" i="2"/>
  <c r="DG47" i="2"/>
  <c r="DF47" i="2"/>
  <c r="FH47" i="2"/>
  <c r="DE47" i="2"/>
  <c r="FG47" i="2"/>
  <c r="DD47" i="2"/>
  <c r="HK48" i="2"/>
  <c r="DC47" i="2"/>
  <c r="DB47" i="2"/>
  <c r="HI48" i="2"/>
  <c r="DA47" i="2"/>
  <c r="HH48" i="2"/>
  <c r="CZ47" i="2"/>
  <c r="HG48" i="2"/>
  <c r="CY47" i="2"/>
  <c r="CX47" i="2"/>
  <c r="HE48" i="2"/>
  <c r="GO48" i="2"/>
  <c r="CW47" i="2"/>
  <c r="CV47" i="2"/>
  <c r="HC48" i="2"/>
  <c r="CU47" i="2"/>
  <c r="CS47" i="2"/>
  <c r="EU47" i="2"/>
  <c r="CR47" i="2"/>
  <c r="ET47" i="2"/>
  <c r="CQ47" i="2"/>
  <c r="ES47" i="2"/>
  <c r="CP47" i="2"/>
  <c r="ER47" i="2"/>
  <c r="CO47" i="2"/>
  <c r="CN47" i="2"/>
  <c r="EP47" i="2"/>
  <c r="CM47" i="2"/>
  <c r="EO47" i="2"/>
  <c r="CL47" i="2"/>
  <c r="EN47" i="2"/>
  <c r="CK47" i="2"/>
  <c r="EM47" i="2"/>
  <c r="CJ47" i="2"/>
  <c r="EL47" i="2"/>
  <c r="CI47" i="2"/>
  <c r="CH47" i="2"/>
  <c r="GY48" i="2"/>
  <c r="CG47" i="2"/>
  <c r="CF47" i="2"/>
  <c r="GW48" i="2"/>
  <c r="CE47" i="2"/>
  <c r="CD47" i="2"/>
  <c r="GU48" i="2"/>
  <c r="CC47" i="2"/>
  <c r="GT48" i="2"/>
  <c r="CB47" i="2"/>
  <c r="GS48" i="2"/>
  <c r="CA47" i="2"/>
  <c r="GR48" i="2"/>
  <c r="GQ48" i="2"/>
  <c r="BM47" i="2"/>
  <c r="DY46" i="2"/>
  <c r="DX46" i="2"/>
  <c r="DW46" i="2"/>
  <c r="DV46" i="2"/>
  <c r="DU46" i="2"/>
  <c r="DT46" i="2"/>
  <c r="DS46" i="2"/>
  <c r="HP47" i="2"/>
  <c r="DR46" i="2"/>
  <c r="HO47" i="2"/>
  <c r="DQ46" i="2"/>
  <c r="HN47" i="2"/>
  <c r="DP46" i="2"/>
  <c r="DO46" i="2"/>
  <c r="DN46" i="2"/>
  <c r="FP46" i="2"/>
  <c r="DM46" i="2"/>
  <c r="FO46" i="2"/>
  <c r="DL46" i="2"/>
  <c r="FN46" i="2"/>
  <c r="DK46" i="2"/>
  <c r="FM46" i="2"/>
  <c r="DJ46" i="2"/>
  <c r="FL46" i="2"/>
  <c r="DI46" i="2"/>
  <c r="FK46" i="2"/>
  <c r="DH46" i="2"/>
  <c r="FJ46" i="2"/>
  <c r="DG46" i="2"/>
  <c r="FI46" i="2"/>
  <c r="DF46" i="2"/>
  <c r="FH46" i="2"/>
  <c r="DE46" i="2"/>
  <c r="FG46" i="2"/>
  <c r="DD46" i="2"/>
  <c r="DC46" i="2"/>
  <c r="HJ47" i="2"/>
  <c r="DB46" i="2"/>
  <c r="HI47" i="2"/>
  <c r="DA46" i="2"/>
  <c r="HH47" i="2"/>
  <c r="CZ46" i="2"/>
  <c r="CY46" i="2"/>
  <c r="HF47" i="2"/>
  <c r="CX46" i="2"/>
  <c r="HE47" i="2"/>
  <c r="GO47" i="2"/>
  <c r="CW46" i="2"/>
  <c r="HD47" i="2"/>
  <c r="GN47" i="2"/>
  <c r="CV46" i="2"/>
  <c r="CU46" i="2"/>
  <c r="CT46" i="2"/>
  <c r="HB47" i="2"/>
  <c r="CS46" i="2"/>
  <c r="EU46" i="2"/>
  <c r="CR46" i="2"/>
  <c r="ET46" i="2"/>
  <c r="CQ46" i="2"/>
  <c r="CP46" i="2"/>
  <c r="ER46" i="2"/>
  <c r="CO46" i="2"/>
  <c r="EQ46" i="2"/>
  <c r="CN46" i="2"/>
  <c r="EP46" i="2"/>
  <c r="CM46" i="2"/>
  <c r="CL46" i="2"/>
  <c r="EN46" i="2"/>
  <c r="CK46" i="2"/>
  <c r="EM46" i="2"/>
  <c r="CJ46" i="2"/>
  <c r="EL46" i="2"/>
  <c r="CI46" i="2"/>
  <c r="GZ47" i="2"/>
  <c r="CH46" i="2"/>
  <c r="GY47" i="2"/>
  <c r="CG46" i="2"/>
  <c r="CF46" i="2"/>
  <c r="CE46" i="2"/>
  <c r="GV47" i="2"/>
  <c r="CD46" i="2"/>
  <c r="GU47" i="2"/>
  <c r="GJ47" i="2"/>
  <c r="CC46" i="2"/>
  <c r="CB46" i="2"/>
  <c r="CA46" i="2"/>
  <c r="GR47" i="2"/>
  <c r="BM46" i="2"/>
  <c r="DY45" i="2"/>
  <c r="HV46" i="2"/>
  <c r="DX45" i="2"/>
  <c r="HU46" i="2"/>
  <c r="DW45" i="2"/>
  <c r="HT46" i="2"/>
  <c r="DV45" i="2"/>
  <c r="HS46" i="2"/>
  <c r="DU45" i="2"/>
  <c r="HR46" i="2"/>
  <c r="DT45" i="2"/>
  <c r="HQ46" i="2"/>
  <c r="DS45" i="2"/>
  <c r="HP46" i="2"/>
  <c r="DR45" i="2"/>
  <c r="HO46" i="2"/>
  <c r="DQ45" i="2"/>
  <c r="HN46" i="2"/>
  <c r="DP45" i="2"/>
  <c r="DN45" i="2"/>
  <c r="FP45" i="2"/>
  <c r="DM45" i="2"/>
  <c r="FO45" i="2"/>
  <c r="DL45" i="2"/>
  <c r="FN45" i="2"/>
  <c r="DK45" i="2"/>
  <c r="FM45" i="2"/>
  <c r="DJ45" i="2"/>
  <c r="FL45" i="2"/>
  <c r="DI45" i="2"/>
  <c r="FK45" i="2"/>
  <c r="DH45" i="2"/>
  <c r="FJ45" i="2"/>
  <c r="DG45" i="2"/>
  <c r="FI45" i="2"/>
  <c r="DF45" i="2"/>
  <c r="FH45" i="2"/>
  <c r="DE45" i="2"/>
  <c r="FG45" i="2"/>
  <c r="DD45" i="2"/>
  <c r="HK46" i="2"/>
  <c r="DC45" i="2"/>
  <c r="DB45" i="2"/>
  <c r="DA45" i="2"/>
  <c r="HH46" i="2"/>
  <c r="CZ45" i="2"/>
  <c r="CY45" i="2"/>
  <c r="CX45" i="2"/>
  <c r="CW45" i="2"/>
  <c r="HD46" i="2"/>
  <c r="GN46" i="2"/>
  <c r="CV45" i="2"/>
  <c r="HC46" i="2"/>
  <c r="CU45" i="2"/>
  <c r="CS45" i="2"/>
  <c r="EU45" i="2"/>
  <c r="CR45" i="2"/>
  <c r="ET45" i="2"/>
  <c r="CQ45" i="2"/>
  <c r="ES45" i="2"/>
  <c r="CP45" i="2"/>
  <c r="ER45" i="2"/>
  <c r="CO45" i="2"/>
  <c r="CN45" i="2"/>
  <c r="EP45" i="2"/>
  <c r="CM45" i="2"/>
  <c r="EO45" i="2"/>
  <c r="CL45" i="2"/>
  <c r="EN45" i="2"/>
  <c r="CK45" i="2"/>
  <c r="EM45" i="2"/>
  <c r="CJ45" i="2"/>
  <c r="EL45" i="2"/>
  <c r="CI45" i="2"/>
  <c r="CH45" i="2"/>
  <c r="GY46" i="2"/>
  <c r="CG45" i="2"/>
  <c r="GX46" i="2"/>
  <c r="CF45" i="2"/>
  <c r="GW46" i="2"/>
  <c r="CE45" i="2"/>
  <c r="CD45" i="2"/>
  <c r="GU46" i="2"/>
  <c r="CC45" i="2"/>
  <c r="GT46" i="2"/>
  <c r="CB45" i="2"/>
  <c r="GS46" i="2"/>
  <c r="GH46" i="2"/>
  <c r="CA45" i="2"/>
  <c r="GR46" i="2"/>
  <c r="GQ46" i="2"/>
  <c r="BM45" i="2"/>
  <c r="DY44" i="2"/>
  <c r="HV45" i="2"/>
  <c r="DX44" i="2"/>
  <c r="HU45" i="2"/>
  <c r="DW44" i="2"/>
  <c r="HT45" i="2"/>
  <c r="DV44" i="2"/>
  <c r="HS45" i="2"/>
  <c r="DU44" i="2"/>
  <c r="HR45" i="2"/>
  <c r="DT44" i="2"/>
  <c r="HQ45" i="2"/>
  <c r="DS44" i="2"/>
  <c r="HP45" i="2"/>
  <c r="DR44" i="2"/>
  <c r="HO45" i="2"/>
  <c r="DQ44" i="2"/>
  <c r="HN45" i="2"/>
  <c r="DP44" i="2"/>
  <c r="DN44" i="2"/>
  <c r="FP44" i="2"/>
  <c r="DM44" i="2"/>
  <c r="FO44" i="2"/>
  <c r="DL44" i="2"/>
  <c r="FN44" i="2"/>
  <c r="DK44" i="2"/>
  <c r="FM44" i="2"/>
  <c r="DJ44" i="2"/>
  <c r="FL44" i="2"/>
  <c r="DI44" i="2"/>
  <c r="FK44" i="2"/>
  <c r="DH44" i="2"/>
  <c r="FJ44" i="2"/>
  <c r="DG44" i="2"/>
  <c r="FI44" i="2"/>
  <c r="DF44" i="2"/>
  <c r="FH44" i="2"/>
  <c r="DE44" i="2"/>
  <c r="FG44" i="2"/>
  <c r="DD44" i="2"/>
  <c r="HK45" i="2"/>
  <c r="DC44" i="2"/>
  <c r="HJ45" i="2"/>
  <c r="DB44" i="2"/>
  <c r="DA44" i="2"/>
  <c r="CZ44" i="2"/>
  <c r="HG45" i="2"/>
  <c r="CY44" i="2"/>
  <c r="HF45" i="2"/>
  <c r="CX44" i="2"/>
  <c r="HE45" i="2"/>
  <c r="GO45" i="2"/>
  <c r="CW44" i="2"/>
  <c r="CV44" i="2"/>
  <c r="HC45" i="2"/>
  <c r="GM45" i="2"/>
  <c r="CU44" i="2"/>
  <c r="CT44" i="2"/>
  <c r="HB45" i="2"/>
  <c r="CS44" i="2"/>
  <c r="EU44" i="2"/>
  <c r="CR44" i="2"/>
  <c r="ET44" i="2"/>
  <c r="CQ44" i="2"/>
  <c r="ES44" i="2"/>
  <c r="CP44" i="2"/>
  <c r="ER44" i="2"/>
  <c r="CO44" i="2"/>
  <c r="EQ44" i="2"/>
  <c r="CN44" i="2"/>
  <c r="EP44" i="2"/>
  <c r="CM44" i="2"/>
  <c r="EO44" i="2"/>
  <c r="CL44" i="2"/>
  <c r="EN44" i="2"/>
  <c r="CK44" i="2"/>
  <c r="EM44" i="2"/>
  <c r="CJ44" i="2"/>
  <c r="EL44" i="2"/>
  <c r="CI44" i="2"/>
  <c r="GZ45" i="2"/>
  <c r="CH44" i="2"/>
  <c r="CG44" i="2"/>
  <c r="GX45" i="2"/>
  <c r="CF44" i="2"/>
  <c r="CE44" i="2"/>
  <c r="GV45" i="2"/>
  <c r="CD44" i="2"/>
  <c r="GU45" i="2"/>
  <c r="GJ45" i="2"/>
  <c r="CC44" i="2"/>
  <c r="GT45" i="2"/>
  <c r="CB44" i="2"/>
  <c r="GS45" i="2"/>
  <c r="CA44" i="2"/>
  <c r="GR45" i="2"/>
  <c r="GQ45" i="2"/>
  <c r="BM44" i="2"/>
  <c r="DY43" i="2"/>
  <c r="HV44" i="2"/>
  <c r="DX43" i="2"/>
  <c r="HU44" i="2"/>
  <c r="DW43" i="2"/>
  <c r="HT44" i="2"/>
  <c r="DV43" i="2"/>
  <c r="HS44" i="2"/>
  <c r="DU43" i="2"/>
  <c r="HR44" i="2"/>
  <c r="DT43" i="2"/>
  <c r="HQ44" i="2"/>
  <c r="DS43" i="2"/>
  <c r="HP44" i="2"/>
  <c r="DR43" i="2"/>
  <c r="HO44" i="2"/>
  <c r="DQ43" i="2"/>
  <c r="HN44" i="2"/>
  <c r="DP43" i="2"/>
  <c r="DN43" i="2"/>
  <c r="FP43" i="2"/>
  <c r="DM43" i="2"/>
  <c r="FO43" i="2"/>
  <c r="DL43" i="2"/>
  <c r="FN43" i="2"/>
  <c r="DK43" i="2"/>
  <c r="FM43" i="2"/>
  <c r="DJ43" i="2"/>
  <c r="FL43" i="2"/>
  <c r="DI43" i="2"/>
  <c r="FK43" i="2"/>
  <c r="DH43" i="2"/>
  <c r="FJ43" i="2"/>
  <c r="DG43" i="2"/>
  <c r="FI43" i="2"/>
  <c r="DF43" i="2"/>
  <c r="FH43" i="2"/>
  <c r="DE43" i="2"/>
  <c r="FG43" i="2"/>
  <c r="DD43" i="2"/>
  <c r="HK44" i="2"/>
  <c r="DC43" i="2"/>
  <c r="DB43" i="2"/>
  <c r="HI44" i="2"/>
  <c r="DA43" i="2"/>
  <c r="HH44" i="2"/>
  <c r="CZ43" i="2"/>
  <c r="HG44" i="2"/>
  <c r="CY43" i="2"/>
  <c r="HF44" i="2"/>
  <c r="CX43" i="2"/>
  <c r="HE44" i="2"/>
  <c r="GO44" i="2"/>
  <c r="CW43" i="2"/>
  <c r="HD44" i="2"/>
  <c r="GN44" i="2"/>
  <c r="CV43" i="2"/>
  <c r="CU43" i="2"/>
  <c r="HB44" i="2"/>
  <c r="CT43" i="2"/>
  <c r="CS43" i="2"/>
  <c r="EU43" i="2"/>
  <c r="CR43" i="2"/>
  <c r="ET43" i="2"/>
  <c r="CQ43" i="2"/>
  <c r="ES43" i="2"/>
  <c r="CP43" i="2"/>
  <c r="ER43" i="2"/>
  <c r="CO43" i="2"/>
  <c r="EQ43" i="2"/>
  <c r="CN43" i="2"/>
  <c r="EP43" i="2"/>
  <c r="CM43" i="2"/>
  <c r="EO43" i="2"/>
  <c r="CL43" i="2"/>
  <c r="EN43" i="2"/>
  <c r="CK43" i="2"/>
  <c r="EM43" i="2"/>
  <c r="CJ43" i="2"/>
  <c r="EL43" i="2"/>
  <c r="CI43" i="2"/>
  <c r="GZ44" i="2"/>
  <c r="CH43" i="2"/>
  <c r="CG43" i="2"/>
  <c r="CF43" i="2"/>
  <c r="CE43" i="2"/>
  <c r="GV44" i="2"/>
  <c r="CD43" i="2"/>
  <c r="CC43" i="2"/>
  <c r="GT44" i="2"/>
  <c r="CB43" i="2"/>
  <c r="GS44" i="2"/>
  <c r="GH44" i="2"/>
  <c r="CA43" i="2"/>
  <c r="GR44" i="2"/>
  <c r="BM43" i="2"/>
  <c r="DY42" i="2"/>
  <c r="HV43" i="2"/>
  <c r="DX42" i="2"/>
  <c r="HU43" i="2"/>
  <c r="DW42" i="2"/>
  <c r="HT43" i="2"/>
  <c r="DV42" i="2"/>
  <c r="HS43" i="2"/>
  <c r="DU42" i="2"/>
  <c r="HR43" i="2"/>
  <c r="DT42" i="2"/>
  <c r="HQ43" i="2"/>
  <c r="DS42" i="2"/>
  <c r="HP43" i="2"/>
  <c r="DR42" i="2"/>
  <c r="HO43" i="2"/>
  <c r="DQ42" i="2"/>
  <c r="HN43" i="2"/>
  <c r="DP42" i="2"/>
  <c r="DN42" i="2"/>
  <c r="FP42" i="2"/>
  <c r="DM42" i="2"/>
  <c r="FO42" i="2"/>
  <c r="DL42" i="2"/>
  <c r="FN42" i="2"/>
  <c r="DK42" i="2"/>
  <c r="FM42" i="2"/>
  <c r="DJ42" i="2"/>
  <c r="HG43" i="2"/>
  <c r="FL42" i="2"/>
  <c r="DI42" i="2"/>
  <c r="FK42" i="2"/>
  <c r="DH42" i="2"/>
  <c r="FJ42" i="2"/>
  <c r="DG42" i="2"/>
  <c r="FI42" i="2"/>
  <c r="DF42" i="2"/>
  <c r="FH42" i="2"/>
  <c r="DE42" i="2"/>
  <c r="FG42" i="2"/>
  <c r="DD42" i="2"/>
  <c r="DC42" i="2"/>
  <c r="HJ43" i="2"/>
  <c r="DB42" i="2"/>
  <c r="DA42" i="2"/>
  <c r="HH43" i="2"/>
  <c r="CZ42" i="2"/>
  <c r="CY42" i="2"/>
  <c r="HF43" i="2"/>
  <c r="CX42" i="2"/>
  <c r="HE43" i="2"/>
  <c r="GO43" i="2"/>
  <c r="CW42" i="2"/>
  <c r="HD43" i="2"/>
  <c r="GN43" i="2"/>
  <c r="CV42" i="2"/>
  <c r="CU42" i="2"/>
  <c r="CT42" i="2"/>
  <c r="HB43" i="2"/>
  <c r="CS42" i="2"/>
  <c r="EU42" i="2"/>
  <c r="CR42" i="2"/>
  <c r="ET42" i="2"/>
  <c r="CQ42" i="2"/>
  <c r="ES42" i="2"/>
  <c r="CP42" i="2"/>
  <c r="ER42" i="2"/>
  <c r="CO42" i="2"/>
  <c r="EQ42" i="2"/>
  <c r="CN42" i="2"/>
  <c r="EP42" i="2"/>
  <c r="CM42" i="2"/>
  <c r="EO42" i="2"/>
  <c r="CL42" i="2"/>
  <c r="CK42" i="2"/>
  <c r="CJ42" i="2"/>
  <c r="EL42" i="2"/>
  <c r="CI42" i="2"/>
  <c r="CH42" i="2"/>
  <c r="GY43" i="2"/>
  <c r="CG42" i="2"/>
  <c r="CF42" i="2"/>
  <c r="GW43" i="2"/>
  <c r="CE42" i="2"/>
  <c r="CD42" i="2"/>
  <c r="GU43" i="2"/>
  <c r="GJ43" i="2"/>
  <c r="CC42" i="2"/>
  <c r="CB42" i="2"/>
  <c r="CA42" i="2"/>
  <c r="GQ43" i="2"/>
  <c r="BM42" i="2"/>
  <c r="DY41" i="2"/>
  <c r="HV42" i="2"/>
  <c r="DX41" i="2"/>
  <c r="HU42" i="2"/>
  <c r="DW41" i="2"/>
  <c r="HT42" i="2"/>
  <c r="DV41" i="2"/>
  <c r="HS42" i="2"/>
  <c r="DU41" i="2"/>
  <c r="HR42" i="2"/>
  <c r="DT41" i="2"/>
  <c r="HQ42" i="2"/>
  <c r="DS41" i="2"/>
  <c r="HP42" i="2"/>
  <c r="DR41" i="2"/>
  <c r="HO42" i="2"/>
  <c r="DQ41" i="2"/>
  <c r="HN42" i="2"/>
  <c r="DP41" i="2"/>
  <c r="DN41" i="2"/>
  <c r="FP41" i="2"/>
  <c r="DM41" i="2"/>
  <c r="FO41" i="2"/>
  <c r="DL41" i="2"/>
  <c r="FN41" i="2"/>
  <c r="DK41" i="2"/>
  <c r="DJ41" i="2"/>
  <c r="DI41" i="2"/>
  <c r="FK41" i="2"/>
  <c r="DH41" i="2"/>
  <c r="FJ41" i="2"/>
  <c r="DG41" i="2"/>
  <c r="FI41" i="2"/>
  <c r="DF41" i="2"/>
  <c r="FH41" i="2"/>
  <c r="DE41" i="2"/>
  <c r="FG41" i="2"/>
  <c r="DD41" i="2"/>
  <c r="HK42" i="2"/>
  <c r="DC41" i="2"/>
  <c r="HJ42" i="2"/>
  <c r="DB41" i="2"/>
  <c r="HI42" i="2"/>
  <c r="DA41" i="2"/>
  <c r="CZ41" i="2"/>
  <c r="CY41" i="2"/>
  <c r="HF42" i="2"/>
  <c r="CX41" i="2"/>
  <c r="HE42" i="2"/>
  <c r="GO42" i="2"/>
  <c r="CW41" i="2"/>
  <c r="CV41" i="2"/>
  <c r="CU41" i="2"/>
  <c r="CS41" i="2"/>
  <c r="EU41" i="2"/>
  <c r="CR41" i="2"/>
  <c r="ET41" i="2"/>
  <c r="CQ41" i="2"/>
  <c r="ES41" i="2"/>
  <c r="CP41" i="2"/>
  <c r="ER41" i="2"/>
  <c r="CO41" i="2"/>
  <c r="EQ41" i="2"/>
  <c r="CN41" i="2"/>
  <c r="EP41" i="2"/>
  <c r="CM41" i="2"/>
  <c r="EO41" i="2"/>
  <c r="CL41" i="2"/>
  <c r="EN41" i="2"/>
  <c r="CK41" i="2"/>
  <c r="EM41" i="2"/>
  <c r="CJ41" i="2"/>
  <c r="EL41" i="2"/>
  <c r="CI41" i="2"/>
  <c r="GZ42" i="2"/>
  <c r="CH41" i="2"/>
  <c r="CG41" i="2"/>
  <c r="CF41" i="2"/>
  <c r="GW42" i="2"/>
  <c r="CE41" i="2"/>
  <c r="GV42" i="2"/>
  <c r="CD41" i="2"/>
  <c r="CC41" i="2"/>
  <c r="GT42" i="2"/>
  <c r="CB41" i="2"/>
  <c r="CA41" i="2"/>
  <c r="GR42" i="2"/>
  <c r="BM41" i="2"/>
  <c r="DY40" i="2"/>
  <c r="HV41" i="2"/>
  <c r="DX40" i="2"/>
  <c r="HU41" i="2"/>
  <c r="DW40" i="2"/>
  <c r="HT41" i="2"/>
  <c r="DV40" i="2"/>
  <c r="HS41" i="2"/>
  <c r="DU40" i="2"/>
  <c r="HR41" i="2"/>
  <c r="DT40" i="2"/>
  <c r="HQ41" i="2"/>
  <c r="DS40" i="2"/>
  <c r="HP41" i="2"/>
  <c r="DR40" i="2"/>
  <c r="HO41" i="2"/>
  <c r="DQ40" i="2"/>
  <c r="HN41" i="2"/>
  <c r="DP40" i="2"/>
  <c r="DN40" i="2"/>
  <c r="FP40" i="2"/>
  <c r="DM40" i="2"/>
  <c r="FO40" i="2"/>
  <c r="DL40" i="2"/>
  <c r="FN40" i="2"/>
  <c r="DK40" i="2"/>
  <c r="FM40" i="2"/>
  <c r="HH41" i="2"/>
  <c r="DJ40" i="2"/>
  <c r="FL40" i="2"/>
  <c r="DI40" i="2"/>
  <c r="FK40" i="2"/>
  <c r="DH40" i="2"/>
  <c r="FJ40" i="2"/>
  <c r="DG40" i="2"/>
  <c r="FI40" i="2"/>
  <c r="DF40" i="2"/>
  <c r="FH40" i="2"/>
  <c r="DE40" i="2"/>
  <c r="FG40" i="2"/>
  <c r="DD40" i="2"/>
  <c r="HK41" i="2"/>
  <c r="DC40" i="2"/>
  <c r="DB40" i="2"/>
  <c r="HI41" i="2"/>
  <c r="DA40" i="2"/>
  <c r="CZ40" i="2"/>
  <c r="HG41" i="2"/>
  <c r="CY40" i="2"/>
  <c r="CX40" i="2"/>
  <c r="HE41" i="2"/>
  <c r="GO41" i="2"/>
  <c r="CW40" i="2"/>
  <c r="HD41" i="2"/>
  <c r="GN41" i="2"/>
  <c r="CV40" i="2"/>
  <c r="HC41" i="2"/>
  <c r="CU40" i="2"/>
  <c r="CS40" i="2"/>
  <c r="EU40" i="2"/>
  <c r="CR40" i="2"/>
  <c r="ET40" i="2"/>
  <c r="CQ40" i="2"/>
  <c r="ES40" i="2"/>
  <c r="CP40" i="2"/>
  <c r="ER40" i="2"/>
  <c r="CO40" i="2"/>
  <c r="EQ40" i="2"/>
  <c r="CN40" i="2"/>
  <c r="EP40" i="2"/>
  <c r="CM40" i="2"/>
  <c r="EO40" i="2"/>
  <c r="CL40" i="2"/>
  <c r="CK40" i="2"/>
  <c r="EM40" i="2"/>
  <c r="CJ40" i="2"/>
  <c r="CI40" i="2"/>
  <c r="GZ41" i="2"/>
  <c r="CH40" i="2"/>
  <c r="CG40" i="2"/>
  <c r="CF40" i="2"/>
  <c r="GW41" i="2"/>
  <c r="CE40" i="2"/>
  <c r="CD40" i="2"/>
  <c r="GU41" i="2"/>
  <c r="CC40" i="2"/>
  <c r="CB40" i="2"/>
  <c r="CA40" i="2"/>
  <c r="GR41" i="2"/>
  <c r="BM40" i="2"/>
  <c r="DY39" i="2"/>
  <c r="HV40" i="2"/>
  <c r="DX39" i="2"/>
  <c r="HU40" i="2"/>
  <c r="DW39" i="2"/>
  <c r="HT40" i="2"/>
  <c r="DV39" i="2"/>
  <c r="HS40" i="2"/>
  <c r="DU39" i="2"/>
  <c r="HR40" i="2"/>
  <c r="DT39" i="2"/>
  <c r="HQ40" i="2"/>
  <c r="DS39" i="2"/>
  <c r="HP40" i="2"/>
  <c r="DR39" i="2"/>
  <c r="HO40" i="2"/>
  <c r="DQ39" i="2"/>
  <c r="HN40" i="2"/>
  <c r="DP39" i="2"/>
  <c r="DN39" i="2"/>
  <c r="FP39" i="2"/>
  <c r="DM39" i="2"/>
  <c r="FO39" i="2"/>
  <c r="DL39" i="2"/>
  <c r="FN39" i="2"/>
  <c r="DK39" i="2"/>
  <c r="FM39" i="2"/>
  <c r="DJ39" i="2"/>
  <c r="FL39" i="2"/>
  <c r="DI39" i="2"/>
  <c r="FK39" i="2"/>
  <c r="DH39" i="2"/>
  <c r="FJ39" i="2"/>
  <c r="DG39" i="2"/>
  <c r="FI39" i="2"/>
  <c r="DF39" i="2"/>
  <c r="FH39" i="2"/>
  <c r="DE39" i="2"/>
  <c r="DD39" i="2"/>
  <c r="HK40" i="2"/>
  <c r="DC39" i="2"/>
  <c r="HJ40" i="2"/>
  <c r="DB39" i="2"/>
  <c r="HI40" i="2"/>
  <c r="DA39" i="2"/>
  <c r="HH40" i="2"/>
  <c r="CZ39" i="2"/>
  <c r="HG40" i="2"/>
  <c r="CY39" i="2"/>
  <c r="CX39" i="2"/>
  <c r="HE40" i="2"/>
  <c r="GO40" i="2"/>
  <c r="CW39" i="2"/>
  <c r="HD40" i="2"/>
  <c r="GN40" i="2"/>
  <c r="CV39" i="2"/>
  <c r="HC40" i="2"/>
  <c r="GM40" i="2"/>
  <c r="CU39" i="2"/>
  <c r="CT39" i="2"/>
  <c r="CS39" i="2"/>
  <c r="EU39" i="2"/>
  <c r="CR39" i="2"/>
  <c r="ET39" i="2"/>
  <c r="CQ39" i="2"/>
  <c r="ES39" i="2"/>
  <c r="CP39" i="2"/>
  <c r="CO39" i="2"/>
  <c r="EQ39" i="2"/>
  <c r="CN39" i="2"/>
  <c r="GU40" i="2"/>
  <c r="EP39" i="2"/>
  <c r="CM39" i="2"/>
  <c r="EO39" i="2"/>
  <c r="CL39" i="2"/>
  <c r="EN39" i="2"/>
  <c r="CK39" i="2"/>
  <c r="EM39" i="2"/>
  <c r="CJ39" i="2"/>
  <c r="EL39" i="2"/>
  <c r="GQ40" i="2"/>
  <c r="CI39" i="2"/>
  <c r="CH39" i="2"/>
  <c r="GY40" i="2"/>
  <c r="CG39" i="2"/>
  <c r="GX40" i="2"/>
  <c r="CF39" i="2"/>
  <c r="CE39" i="2"/>
  <c r="CD39" i="2"/>
  <c r="CC39" i="2"/>
  <c r="CB39" i="2"/>
  <c r="CA39" i="2"/>
  <c r="GR40" i="2"/>
  <c r="GG40" i="2"/>
  <c r="BM39" i="2"/>
  <c r="DY38" i="2"/>
  <c r="HV39" i="2"/>
  <c r="DX38" i="2"/>
  <c r="HU39" i="2"/>
  <c r="DW38" i="2"/>
  <c r="HT39" i="2"/>
  <c r="DV38" i="2"/>
  <c r="HS39" i="2"/>
  <c r="DU38" i="2"/>
  <c r="HR39" i="2"/>
  <c r="DT38" i="2"/>
  <c r="HQ39" i="2"/>
  <c r="DS38" i="2"/>
  <c r="HP39" i="2"/>
  <c r="DR38" i="2"/>
  <c r="HO39" i="2"/>
  <c r="DQ38" i="2"/>
  <c r="HN39" i="2"/>
  <c r="DP38" i="2"/>
  <c r="DN38" i="2"/>
  <c r="DM38" i="2"/>
  <c r="FO38" i="2"/>
  <c r="DL38" i="2"/>
  <c r="DK38" i="2"/>
  <c r="FM38" i="2"/>
  <c r="DJ38" i="2"/>
  <c r="DI38" i="2"/>
  <c r="DH38" i="2"/>
  <c r="FJ38" i="2"/>
  <c r="DG38" i="2"/>
  <c r="FI38" i="2"/>
  <c r="DF38" i="2"/>
  <c r="FH38" i="2"/>
  <c r="DE38" i="2"/>
  <c r="DD38" i="2"/>
  <c r="DC38" i="2"/>
  <c r="HJ39" i="2"/>
  <c r="DB38" i="2"/>
  <c r="DA38" i="2"/>
  <c r="HH39" i="2"/>
  <c r="CZ38" i="2"/>
  <c r="CY38" i="2"/>
  <c r="CX38" i="2"/>
  <c r="HE39" i="2"/>
  <c r="GO39" i="2"/>
  <c r="CW38" i="2"/>
  <c r="HD39" i="2"/>
  <c r="GN39" i="2"/>
  <c r="CV38" i="2"/>
  <c r="HC39" i="2"/>
  <c r="GM39" i="2"/>
  <c r="CU38" i="2"/>
  <c r="CT38" i="2"/>
  <c r="CS38" i="2"/>
  <c r="EU38" i="2"/>
  <c r="CR38" i="2"/>
  <c r="ET38" i="2"/>
  <c r="CQ38" i="2"/>
  <c r="CP38" i="2"/>
  <c r="ER38" i="2"/>
  <c r="CO38" i="2"/>
  <c r="EQ38" i="2"/>
  <c r="CN38" i="2"/>
  <c r="EP38" i="2"/>
  <c r="CM38" i="2"/>
  <c r="CL38" i="2"/>
  <c r="EN38" i="2"/>
  <c r="CK38" i="2"/>
  <c r="CJ38" i="2"/>
  <c r="EL38" i="2"/>
  <c r="CI38" i="2"/>
  <c r="GZ39" i="2"/>
  <c r="CH38" i="2"/>
  <c r="GY39" i="2"/>
  <c r="CG38" i="2"/>
  <c r="CF38" i="2"/>
  <c r="GW39" i="2"/>
  <c r="CE38" i="2"/>
  <c r="CD38" i="2"/>
  <c r="GU39" i="2"/>
  <c r="CC38" i="2"/>
  <c r="CB38" i="2"/>
  <c r="GS39" i="2"/>
  <c r="CA38" i="2"/>
  <c r="GQ39" i="2"/>
  <c r="BM38" i="2"/>
  <c r="DY37" i="2"/>
  <c r="HV38" i="2"/>
  <c r="DX37" i="2"/>
  <c r="HU38" i="2"/>
  <c r="DW37" i="2"/>
  <c r="HT38" i="2"/>
  <c r="DV37" i="2"/>
  <c r="HS38" i="2"/>
  <c r="DU37" i="2"/>
  <c r="HR38" i="2"/>
  <c r="DT37" i="2"/>
  <c r="HQ38" i="2"/>
  <c r="DS37" i="2"/>
  <c r="HP38" i="2"/>
  <c r="DR37" i="2"/>
  <c r="HO38" i="2"/>
  <c r="DQ37" i="2"/>
  <c r="HN38" i="2"/>
  <c r="DP37" i="2"/>
  <c r="DN37" i="2"/>
  <c r="FP37" i="2"/>
  <c r="DM37" i="2"/>
  <c r="FO37" i="2"/>
  <c r="DL37" i="2"/>
  <c r="FN37" i="2"/>
  <c r="DK37" i="2"/>
  <c r="FM37" i="2"/>
  <c r="DJ37" i="2"/>
  <c r="FL37" i="2"/>
  <c r="DI37" i="2"/>
  <c r="FK37" i="2"/>
  <c r="DH37" i="2"/>
  <c r="FJ37" i="2"/>
  <c r="DG37" i="2"/>
  <c r="DF37" i="2"/>
  <c r="FH37" i="2"/>
  <c r="DE37" i="2"/>
  <c r="FG37" i="2"/>
  <c r="DD37" i="2"/>
  <c r="DC37" i="2"/>
  <c r="DB37" i="2"/>
  <c r="DA37" i="2"/>
  <c r="HH38" i="2"/>
  <c r="CZ37" i="2"/>
  <c r="HG38" i="2"/>
  <c r="CY37" i="2"/>
  <c r="HF38" i="2"/>
  <c r="CX37" i="2"/>
  <c r="CW37" i="2"/>
  <c r="CV37" i="2"/>
  <c r="HC38" i="2"/>
  <c r="GM38" i="2"/>
  <c r="CU37" i="2"/>
  <c r="CS37" i="2"/>
  <c r="EU37" i="2"/>
  <c r="CR37" i="2"/>
  <c r="ET37" i="2"/>
  <c r="CQ37" i="2"/>
  <c r="ES37" i="2"/>
  <c r="CP37" i="2"/>
  <c r="ER37" i="2"/>
  <c r="CO37" i="2"/>
  <c r="EQ37" i="2"/>
  <c r="CN37" i="2"/>
  <c r="EP37" i="2"/>
  <c r="CM37" i="2"/>
  <c r="EO37" i="2"/>
  <c r="CL37" i="2"/>
  <c r="EN37" i="2"/>
  <c r="CK37" i="2"/>
  <c r="EM37" i="2"/>
  <c r="GR38" i="2"/>
  <c r="GG38" i="2"/>
  <c r="CJ37" i="2"/>
  <c r="EL37" i="2"/>
  <c r="CI37" i="2"/>
  <c r="GZ38" i="2"/>
  <c r="CH37" i="2"/>
  <c r="GY38" i="2"/>
  <c r="CG37" i="2"/>
  <c r="GX38" i="2"/>
  <c r="CF37" i="2"/>
  <c r="CE37" i="2"/>
  <c r="CD37" i="2"/>
  <c r="GU38" i="2"/>
  <c r="CC37" i="2"/>
  <c r="CB37" i="2"/>
  <c r="GS38" i="2"/>
  <c r="CA37" i="2"/>
  <c r="BM37" i="2"/>
  <c r="DY36" i="2"/>
  <c r="HV37" i="2"/>
  <c r="DX36" i="2"/>
  <c r="HU37" i="2"/>
  <c r="DW36" i="2"/>
  <c r="HT37" i="2"/>
  <c r="DV36" i="2"/>
  <c r="HS37" i="2"/>
  <c r="DU36" i="2"/>
  <c r="HR37" i="2"/>
  <c r="DT36" i="2"/>
  <c r="HQ37" i="2"/>
  <c r="DS36" i="2"/>
  <c r="HP37" i="2"/>
  <c r="DR36" i="2"/>
  <c r="HO37" i="2"/>
  <c r="DQ36" i="2"/>
  <c r="HN37" i="2"/>
  <c r="DP36" i="2"/>
  <c r="DN36" i="2"/>
  <c r="FP36" i="2"/>
  <c r="DM36" i="2"/>
  <c r="DL36" i="2"/>
  <c r="FN36" i="2"/>
  <c r="DK36" i="2"/>
  <c r="DJ36" i="2"/>
  <c r="FL36" i="2"/>
  <c r="DI36" i="2"/>
  <c r="DH36" i="2"/>
  <c r="FJ36" i="2"/>
  <c r="DG36" i="2"/>
  <c r="FI36" i="2"/>
  <c r="DF36" i="2"/>
  <c r="FH36" i="2"/>
  <c r="DE36" i="2"/>
  <c r="FG36" i="2"/>
  <c r="DD36" i="2"/>
  <c r="HK37" i="2"/>
  <c r="DC36" i="2"/>
  <c r="DB36" i="2"/>
  <c r="HI37" i="2"/>
  <c r="DA36" i="2"/>
  <c r="CZ36" i="2"/>
  <c r="HG37" i="2"/>
  <c r="CY36" i="2"/>
  <c r="CX36" i="2"/>
  <c r="HE37" i="2"/>
  <c r="GO37" i="2"/>
  <c r="CW36" i="2"/>
  <c r="HD37" i="2"/>
  <c r="GN37" i="2"/>
  <c r="CV36" i="2"/>
  <c r="HC37" i="2"/>
  <c r="GM37" i="2"/>
  <c r="CU36" i="2"/>
  <c r="CT36" i="2"/>
  <c r="CS36" i="2"/>
  <c r="EU36" i="2"/>
  <c r="CR36" i="2"/>
  <c r="ET36" i="2"/>
  <c r="CQ36" i="2"/>
  <c r="ES36" i="2"/>
  <c r="CP36" i="2"/>
  <c r="CO36" i="2"/>
  <c r="EQ36" i="2"/>
  <c r="CN36" i="2"/>
  <c r="EP36" i="2"/>
  <c r="CM36" i="2"/>
  <c r="EO36" i="2"/>
  <c r="CL36" i="2"/>
  <c r="EN36" i="2"/>
  <c r="CK36" i="2"/>
  <c r="EM36" i="2"/>
  <c r="CJ36" i="2"/>
  <c r="EL36" i="2"/>
  <c r="CI36" i="2"/>
  <c r="GZ37" i="2"/>
  <c r="CH36" i="2"/>
  <c r="GY37" i="2"/>
  <c r="CG36" i="2"/>
  <c r="GX37" i="2"/>
  <c r="CF36" i="2"/>
  <c r="CE36" i="2"/>
  <c r="GV37" i="2"/>
  <c r="CD36" i="2"/>
  <c r="GU37" i="2"/>
  <c r="CC36" i="2"/>
  <c r="CB36" i="2"/>
  <c r="GS37" i="2"/>
  <c r="GH37" i="2"/>
  <c r="CA36" i="2"/>
  <c r="GR37" i="2"/>
  <c r="GG37" i="2"/>
  <c r="GQ37" i="2"/>
  <c r="BM36" i="2"/>
  <c r="DY35" i="2"/>
  <c r="HV36" i="2"/>
  <c r="DX35" i="2"/>
  <c r="HU36" i="2"/>
  <c r="DW35" i="2"/>
  <c r="HT36" i="2"/>
  <c r="DV35" i="2"/>
  <c r="HS36" i="2"/>
  <c r="DU35" i="2"/>
  <c r="HR36" i="2"/>
  <c r="DT35" i="2"/>
  <c r="HQ36" i="2"/>
  <c r="DS35" i="2"/>
  <c r="HP36" i="2"/>
  <c r="DR35" i="2"/>
  <c r="HO36" i="2"/>
  <c r="DQ35" i="2"/>
  <c r="HN36" i="2"/>
  <c r="DP35" i="2"/>
  <c r="HM36" i="2"/>
  <c r="HL36" i="2"/>
  <c r="DN35" i="2"/>
  <c r="FP35" i="2"/>
  <c r="DM35" i="2"/>
  <c r="FO35" i="2"/>
  <c r="DL35" i="2"/>
  <c r="FN35" i="2"/>
  <c r="DK35" i="2"/>
  <c r="FM35" i="2"/>
  <c r="DJ35" i="2"/>
  <c r="FL35" i="2"/>
  <c r="DI35" i="2"/>
  <c r="FK35" i="2"/>
  <c r="DH35" i="2"/>
  <c r="FJ35" i="2"/>
  <c r="DG35" i="2"/>
  <c r="FI35" i="2"/>
  <c r="DF35" i="2"/>
  <c r="FH35" i="2"/>
  <c r="DE35" i="2"/>
  <c r="FG35" i="2"/>
  <c r="DD35" i="2"/>
  <c r="DC35" i="2"/>
  <c r="HJ36" i="2"/>
  <c r="DB35" i="2"/>
  <c r="DA35" i="2"/>
  <c r="CZ35" i="2"/>
  <c r="HG36" i="2"/>
  <c r="CY35" i="2"/>
  <c r="HF36" i="2"/>
  <c r="CX35" i="2"/>
  <c r="CW35" i="2"/>
  <c r="HD36" i="2"/>
  <c r="GN36" i="2"/>
  <c r="CV35" i="2"/>
  <c r="CU35" i="2"/>
  <c r="CS35" i="2"/>
  <c r="EU35" i="2"/>
  <c r="CR35" i="2"/>
  <c r="ET35" i="2"/>
  <c r="CQ35" i="2"/>
  <c r="ES35" i="2"/>
  <c r="CP35" i="2"/>
  <c r="ER35" i="2"/>
  <c r="CO35" i="2"/>
  <c r="EQ35" i="2"/>
  <c r="CN35" i="2"/>
  <c r="EP35" i="2"/>
  <c r="CM35" i="2"/>
  <c r="CL35" i="2"/>
  <c r="EN35" i="2"/>
  <c r="GS36" i="2"/>
  <c r="GH36" i="2"/>
  <c r="CK35" i="2"/>
  <c r="EM35" i="2"/>
  <c r="CJ35" i="2"/>
  <c r="EL35" i="2"/>
  <c r="GQ36" i="2"/>
  <c r="CI35" i="2"/>
  <c r="GZ36" i="2"/>
  <c r="CH35" i="2"/>
  <c r="GY36" i="2"/>
  <c r="CG35" i="2"/>
  <c r="CF35" i="2"/>
  <c r="GW36" i="2"/>
  <c r="CE35" i="2"/>
  <c r="CD35" i="2"/>
  <c r="GU36" i="2"/>
  <c r="GJ36" i="2"/>
  <c r="CC35" i="2"/>
  <c r="CB35" i="2"/>
  <c r="CA35" i="2"/>
  <c r="GR36" i="2"/>
  <c r="GG36" i="2"/>
  <c r="BM35" i="2"/>
  <c r="DY34" i="2"/>
  <c r="HV35" i="2"/>
  <c r="DX34" i="2"/>
  <c r="HU35" i="2"/>
  <c r="DW34" i="2"/>
  <c r="HT35" i="2"/>
  <c r="DV34" i="2"/>
  <c r="HS35" i="2"/>
  <c r="DU34" i="2"/>
  <c r="HR35" i="2"/>
  <c r="DT34" i="2"/>
  <c r="HQ35" i="2"/>
  <c r="DS34" i="2"/>
  <c r="HP35" i="2"/>
  <c r="DR34" i="2"/>
  <c r="HO35" i="2"/>
  <c r="DQ34" i="2"/>
  <c r="HN35" i="2"/>
  <c r="DP34" i="2"/>
  <c r="HM35" i="2"/>
  <c r="HL35" i="2"/>
  <c r="DN34" i="2"/>
  <c r="FP34" i="2"/>
  <c r="DM34" i="2"/>
  <c r="FO34" i="2"/>
  <c r="DL34" i="2"/>
  <c r="FN34" i="2"/>
  <c r="DK34" i="2"/>
  <c r="FM34" i="2"/>
  <c r="DJ34" i="2"/>
  <c r="FL34" i="2"/>
  <c r="HG35" i="2"/>
  <c r="DI34" i="2"/>
  <c r="FK34" i="2"/>
  <c r="DH34" i="2"/>
  <c r="HE35" i="2"/>
  <c r="DG34" i="2"/>
  <c r="FI34" i="2"/>
  <c r="DF34" i="2"/>
  <c r="DE34" i="2"/>
  <c r="FG34" i="2"/>
  <c r="DD34" i="2"/>
  <c r="HK35" i="2"/>
  <c r="DC34" i="2"/>
  <c r="HJ35" i="2"/>
  <c r="DB34" i="2"/>
  <c r="HI35" i="2"/>
  <c r="DA34" i="2"/>
  <c r="HH35" i="2"/>
  <c r="CZ34" i="2"/>
  <c r="CY34" i="2"/>
  <c r="HF35" i="2"/>
  <c r="CX34" i="2"/>
  <c r="GO35" i="2"/>
  <c r="CW34" i="2"/>
  <c r="CV34" i="2"/>
  <c r="CU34" i="2"/>
  <c r="CT34" i="2"/>
  <c r="CS34" i="2"/>
  <c r="EU34" i="2"/>
  <c r="CR34" i="2"/>
  <c r="ET34" i="2"/>
  <c r="CQ34" i="2"/>
  <c r="CP34" i="2"/>
  <c r="ER34" i="2"/>
  <c r="CO34" i="2"/>
  <c r="EQ34" i="2"/>
  <c r="CN34" i="2"/>
  <c r="EP34" i="2"/>
  <c r="CM34" i="2"/>
  <c r="CL34" i="2"/>
  <c r="EN34" i="2"/>
  <c r="CK34" i="2"/>
  <c r="EM34" i="2"/>
  <c r="CJ34" i="2"/>
  <c r="EL34" i="2"/>
  <c r="CI34" i="2"/>
  <c r="CH34" i="2"/>
  <c r="GY35" i="2"/>
  <c r="CG34" i="2"/>
  <c r="GX35" i="2"/>
  <c r="CF34" i="2"/>
  <c r="GW35" i="2"/>
  <c r="CE34" i="2"/>
  <c r="GV35" i="2"/>
  <c r="CD34" i="2"/>
  <c r="GU35" i="2"/>
  <c r="CC34" i="2"/>
  <c r="GT35" i="2"/>
  <c r="GI35" i="2"/>
  <c r="CB34" i="2"/>
  <c r="GS35" i="2"/>
  <c r="CA34" i="2"/>
  <c r="GQ35" i="2"/>
  <c r="BM34" i="2"/>
  <c r="DY33" i="2"/>
  <c r="HV34" i="2"/>
  <c r="DX33" i="2"/>
  <c r="HU34" i="2"/>
  <c r="DW33" i="2"/>
  <c r="HT34" i="2"/>
  <c r="DV33" i="2"/>
  <c r="HS34" i="2"/>
  <c r="DU33" i="2"/>
  <c r="HR34" i="2"/>
  <c r="DT33" i="2"/>
  <c r="HQ34" i="2"/>
  <c r="DS33" i="2"/>
  <c r="HP34" i="2"/>
  <c r="DR33" i="2"/>
  <c r="HO34" i="2"/>
  <c r="DQ33" i="2"/>
  <c r="HN34" i="2"/>
  <c r="DP33" i="2"/>
  <c r="HM34" i="2"/>
  <c r="HL34" i="2"/>
  <c r="DN33" i="2"/>
  <c r="FP33" i="2"/>
  <c r="DM33" i="2"/>
  <c r="FO33" i="2"/>
  <c r="DL33" i="2"/>
  <c r="DK33" i="2"/>
  <c r="FM33" i="2"/>
  <c r="DJ33" i="2"/>
  <c r="FL33" i="2"/>
  <c r="DI33" i="2"/>
  <c r="FK33" i="2"/>
  <c r="DH33" i="2"/>
  <c r="DG33" i="2"/>
  <c r="FI33" i="2"/>
  <c r="DF33" i="2"/>
  <c r="FH33" i="2"/>
  <c r="DE33" i="2"/>
  <c r="FG33" i="2"/>
  <c r="DD33" i="2"/>
  <c r="HK34" i="2"/>
  <c r="DC33" i="2"/>
  <c r="HJ34" i="2"/>
  <c r="DB33" i="2"/>
  <c r="DA33" i="2"/>
  <c r="HH34" i="2"/>
  <c r="CZ33" i="2"/>
  <c r="HG34" i="2"/>
  <c r="CY33" i="2"/>
  <c r="HF34" i="2"/>
  <c r="CX33" i="2"/>
  <c r="CW33" i="2"/>
  <c r="HD34" i="2"/>
  <c r="GN34" i="2"/>
  <c r="CV33" i="2"/>
  <c r="HC34" i="2"/>
  <c r="GM34" i="2"/>
  <c r="CU33" i="2"/>
  <c r="HB34" i="2"/>
  <c r="CS33" i="2"/>
  <c r="EU33" i="2"/>
  <c r="CR33" i="2"/>
  <c r="ET33" i="2"/>
  <c r="CQ33" i="2"/>
  <c r="ES33" i="2"/>
  <c r="CP33" i="2"/>
  <c r="CO33" i="2"/>
  <c r="EQ33" i="2"/>
  <c r="CN33" i="2"/>
  <c r="EP33" i="2"/>
  <c r="CM33" i="2"/>
  <c r="EO33" i="2"/>
  <c r="CL33" i="2"/>
  <c r="EN33" i="2"/>
  <c r="CK33" i="2"/>
  <c r="EM33" i="2"/>
  <c r="CJ33" i="2"/>
  <c r="GQ34" i="2"/>
  <c r="CI33" i="2"/>
  <c r="GZ34" i="2"/>
  <c r="CH33" i="2"/>
  <c r="GY34" i="2"/>
  <c r="CG33" i="2"/>
  <c r="GX34" i="2"/>
  <c r="CF33" i="2"/>
  <c r="CE33" i="2"/>
  <c r="GV34" i="2"/>
  <c r="CD33" i="2"/>
  <c r="GU34" i="2"/>
  <c r="CC33" i="2"/>
  <c r="GT34" i="2"/>
  <c r="CB33" i="2"/>
  <c r="CA33" i="2"/>
  <c r="GR34" i="2"/>
  <c r="GG34" i="2"/>
  <c r="BM33" i="2"/>
  <c r="DY32" i="2"/>
  <c r="HV33" i="2"/>
  <c r="DX32" i="2"/>
  <c r="HU33" i="2"/>
  <c r="DW32" i="2"/>
  <c r="HT33" i="2"/>
  <c r="DV32" i="2"/>
  <c r="HS33" i="2"/>
  <c r="DU32" i="2"/>
  <c r="HR33" i="2"/>
  <c r="DT32" i="2"/>
  <c r="HQ33" i="2"/>
  <c r="DS32" i="2"/>
  <c r="HP33" i="2"/>
  <c r="DR32" i="2"/>
  <c r="HO33" i="2"/>
  <c r="DQ32" i="2"/>
  <c r="HN33" i="2"/>
  <c r="DP32" i="2"/>
  <c r="HM33" i="2"/>
  <c r="HL33" i="2"/>
  <c r="DN32" i="2"/>
  <c r="DM32" i="2"/>
  <c r="FO32" i="2"/>
  <c r="DL32" i="2"/>
  <c r="FN32" i="2"/>
  <c r="DK32" i="2"/>
  <c r="FM32" i="2"/>
  <c r="DJ32" i="2"/>
  <c r="FL32" i="2"/>
  <c r="DI32" i="2"/>
  <c r="FK32" i="2"/>
  <c r="DH32" i="2"/>
  <c r="FJ32" i="2"/>
  <c r="DG32" i="2"/>
  <c r="DF32" i="2"/>
  <c r="DE32" i="2"/>
  <c r="FG32" i="2"/>
  <c r="DD32" i="2"/>
  <c r="DC32" i="2"/>
  <c r="HJ33" i="2"/>
  <c r="DB32" i="2"/>
  <c r="DA32" i="2"/>
  <c r="CZ32" i="2"/>
  <c r="HG33" i="2"/>
  <c r="CY32" i="2"/>
  <c r="CX32" i="2"/>
  <c r="CW32" i="2"/>
  <c r="CV32" i="2"/>
  <c r="CU32" i="2"/>
  <c r="CT32" i="2"/>
  <c r="CS32" i="2"/>
  <c r="EU32" i="2"/>
  <c r="CR32" i="2"/>
  <c r="ET32" i="2"/>
  <c r="CQ32" i="2"/>
  <c r="ES32" i="2"/>
  <c r="CP32" i="2"/>
  <c r="CO32" i="2"/>
  <c r="EQ32" i="2"/>
  <c r="CN32" i="2"/>
  <c r="EP32" i="2"/>
  <c r="CM32" i="2"/>
  <c r="CL32" i="2"/>
  <c r="EN32" i="2"/>
  <c r="CK32" i="2"/>
  <c r="EM32" i="2"/>
  <c r="CJ32" i="2"/>
  <c r="CI32" i="2"/>
  <c r="GZ33" i="2"/>
  <c r="CH32" i="2"/>
  <c r="CG32" i="2"/>
  <c r="GX33" i="2"/>
  <c r="CF32" i="2"/>
  <c r="CE32" i="2"/>
  <c r="CD32" i="2"/>
  <c r="CC32" i="2"/>
  <c r="CB32" i="2"/>
  <c r="GS33" i="2"/>
  <c r="CA32" i="2"/>
  <c r="GR33" i="2"/>
  <c r="BM32" i="2"/>
  <c r="DY31" i="2"/>
  <c r="HV32" i="2"/>
  <c r="DX31" i="2"/>
  <c r="HU32" i="2"/>
  <c r="DW31" i="2"/>
  <c r="HT32" i="2"/>
  <c r="DV31" i="2"/>
  <c r="HS32" i="2"/>
  <c r="DU31" i="2"/>
  <c r="HR32" i="2"/>
  <c r="DT31" i="2"/>
  <c r="HQ32" i="2"/>
  <c r="DS31" i="2"/>
  <c r="HP32" i="2"/>
  <c r="DR31" i="2"/>
  <c r="HO32" i="2"/>
  <c r="DQ31" i="2"/>
  <c r="HN32" i="2"/>
  <c r="DP31" i="2"/>
  <c r="HM32" i="2"/>
  <c r="HL32" i="2"/>
  <c r="DN31" i="2"/>
  <c r="FP31" i="2"/>
  <c r="DM31" i="2"/>
  <c r="FO31" i="2"/>
  <c r="DL31" i="2"/>
  <c r="FN31" i="2"/>
  <c r="DK31" i="2"/>
  <c r="DJ31" i="2"/>
  <c r="FL31" i="2"/>
  <c r="DI31" i="2"/>
  <c r="FK31" i="2"/>
  <c r="DH31" i="2"/>
  <c r="FJ31" i="2"/>
  <c r="DG31" i="2"/>
  <c r="FI31" i="2"/>
  <c r="DF31" i="2"/>
  <c r="FH31" i="2"/>
  <c r="DE31" i="2"/>
  <c r="FG31" i="2"/>
  <c r="DD31" i="2"/>
  <c r="DC31" i="2"/>
  <c r="HJ32" i="2"/>
  <c r="DB31" i="2"/>
  <c r="DA31" i="2"/>
  <c r="CZ31" i="2"/>
  <c r="HG32" i="2"/>
  <c r="CY31" i="2"/>
  <c r="CX31" i="2"/>
  <c r="HE32" i="2"/>
  <c r="GO32" i="2"/>
  <c r="CW31" i="2"/>
  <c r="HD32" i="2"/>
  <c r="GN32" i="2"/>
  <c r="CV31" i="2"/>
  <c r="HC32" i="2"/>
  <c r="GM32" i="2"/>
  <c r="CU31" i="2"/>
  <c r="CT31" i="2"/>
  <c r="CS31" i="2"/>
  <c r="EU31" i="2"/>
  <c r="GZ32" i="2"/>
  <c r="CR31" i="2"/>
  <c r="ET31" i="2"/>
  <c r="CQ31" i="2"/>
  <c r="ES31" i="2"/>
  <c r="CP31" i="2"/>
  <c r="ER31" i="2"/>
  <c r="CO31" i="2"/>
  <c r="EQ31" i="2"/>
  <c r="CN31" i="2"/>
  <c r="GU32" i="2"/>
  <c r="EP31" i="2"/>
  <c r="CM31" i="2"/>
  <c r="EO31" i="2"/>
  <c r="CL31" i="2"/>
  <c r="CK31" i="2"/>
  <c r="GR32" i="2"/>
  <c r="GG32" i="2"/>
  <c r="CJ31" i="2"/>
  <c r="EL31" i="2"/>
  <c r="CI31" i="2"/>
  <c r="CH31" i="2"/>
  <c r="CG31" i="2"/>
  <c r="CF31" i="2"/>
  <c r="CE31" i="2"/>
  <c r="GV32" i="2"/>
  <c r="CD31" i="2"/>
  <c r="CC31" i="2"/>
  <c r="CB31" i="2"/>
  <c r="CA31" i="2"/>
  <c r="GQ32" i="2"/>
  <c r="GP32" i="2"/>
  <c r="BM31" i="2"/>
  <c r="DY30" i="2"/>
  <c r="HV31" i="2"/>
  <c r="DX30" i="2"/>
  <c r="HU31" i="2"/>
  <c r="DW30" i="2"/>
  <c r="HT31" i="2"/>
  <c r="DV30" i="2"/>
  <c r="HS31" i="2"/>
  <c r="DU30" i="2"/>
  <c r="HR31" i="2"/>
  <c r="DT30" i="2"/>
  <c r="HQ31" i="2"/>
  <c r="DS30" i="2"/>
  <c r="HP31" i="2"/>
  <c r="DR30" i="2"/>
  <c r="HO31" i="2"/>
  <c r="DQ30" i="2"/>
  <c r="HN31" i="2"/>
  <c r="DP30" i="2"/>
  <c r="HM31" i="2"/>
  <c r="HL31" i="2"/>
  <c r="DO30" i="2"/>
  <c r="DN30" i="2"/>
  <c r="DM30" i="2"/>
  <c r="HJ31" i="2"/>
  <c r="FO30" i="2"/>
  <c r="DL30" i="2"/>
  <c r="FN30" i="2"/>
  <c r="DK30" i="2"/>
  <c r="FM30" i="2"/>
  <c r="DJ30" i="2"/>
  <c r="FL30" i="2"/>
  <c r="DI30" i="2"/>
  <c r="FK30" i="2"/>
  <c r="DH30" i="2"/>
  <c r="FJ30" i="2"/>
  <c r="DG30" i="2"/>
  <c r="FI30" i="2"/>
  <c r="DF30" i="2"/>
  <c r="FH30" i="2"/>
  <c r="DE30" i="2"/>
  <c r="HB31" i="2"/>
  <c r="FG30" i="2"/>
  <c r="DD30" i="2"/>
  <c r="DC30" i="2"/>
  <c r="DB30" i="2"/>
  <c r="HI31" i="2"/>
  <c r="DA30" i="2"/>
  <c r="HH31" i="2"/>
  <c r="CZ30" i="2"/>
  <c r="CY30" i="2"/>
  <c r="CX30" i="2"/>
  <c r="HE31" i="2"/>
  <c r="GO31" i="2"/>
  <c r="CW30" i="2"/>
  <c r="CV30" i="2"/>
  <c r="CU30" i="2"/>
  <c r="CT30" i="2"/>
  <c r="CS30" i="2"/>
  <c r="EU30" i="2"/>
  <c r="CR30" i="2"/>
  <c r="ET30" i="2"/>
  <c r="CQ30" i="2"/>
  <c r="ES30" i="2"/>
  <c r="CP30" i="2"/>
  <c r="ER30" i="2"/>
  <c r="CO30" i="2"/>
  <c r="EQ30" i="2"/>
  <c r="CN30" i="2"/>
  <c r="EP30" i="2"/>
  <c r="CM30" i="2"/>
  <c r="EO30" i="2"/>
  <c r="CL30" i="2"/>
  <c r="EN30" i="2"/>
  <c r="CK30" i="2"/>
  <c r="EM30" i="2"/>
  <c r="CJ30" i="2"/>
  <c r="GQ31" i="2"/>
  <c r="CI30" i="2"/>
  <c r="GZ31" i="2"/>
  <c r="CH30" i="2"/>
  <c r="GY31" i="2"/>
  <c r="CG30" i="2"/>
  <c r="GX31" i="2"/>
  <c r="CF30" i="2"/>
  <c r="GW31" i="2"/>
  <c r="CE30" i="2"/>
  <c r="GV31" i="2"/>
  <c r="CD30" i="2"/>
  <c r="CC30" i="2"/>
  <c r="CB30" i="2"/>
  <c r="GS31" i="2"/>
  <c r="CA30" i="2"/>
  <c r="GR31" i="2"/>
  <c r="BM30" i="2"/>
  <c r="DY29" i="2"/>
  <c r="HV30" i="2"/>
  <c r="DX29" i="2"/>
  <c r="HU30" i="2"/>
  <c r="DW29" i="2"/>
  <c r="HT30" i="2"/>
  <c r="DV29" i="2"/>
  <c r="HS30" i="2"/>
  <c r="DU29" i="2"/>
  <c r="HR30" i="2"/>
  <c r="DT29" i="2"/>
  <c r="HQ30" i="2"/>
  <c r="DS29" i="2"/>
  <c r="HP30" i="2"/>
  <c r="DR29" i="2"/>
  <c r="HO30" i="2"/>
  <c r="DQ29" i="2"/>
  <c r="HN30" i="2"/>
  <c r="DP29" i="2"/>
  <c r="DO29" i="2"/>
  <c r="HM30" i="2"/>
  <c r="HL30" i="2"/>
  <c r="DN29" i="2"/>
  <c r="FP29" i="2"/>
  <c r="DM29" i="2"/>
  <c r="FO29" i="2"/>
  <c r="DL29" i="2"/>
  <c r="FN29" i="2"/>
  <c r="DK29" i="2"/>
  <c r="FM29" i="2"/>
  <c r="DJ29" i="2"/>
  <c r="FL29" i="2"/>
  <c r="DI29" i="2"/>
  <c r="FK29" i="2"/>
  <c r="DH29" i="2"/>
  <c r="HE30" i="2"/>
  <c r="GO30" i="2"/>
  <c r="DG29" i="2"/>
  <c r="DF29" i="2"/>
  <c r="FH29" i="2"/>
  <c r="DE29" i="2"/>
  <c r="FG29" i="2"/>
  <c r="DD29" i="2"/>
  <c r="DC29" i="2"/>
  <c r="HJ30" i="2"/>
  <c r="DB29" i="2"/>
  <c r="HI30" i="2"/>
  <c r="DA29" i="2"/>
  <c r="CZ29" i="2"/>
  <c r="CY29" i="2"/>
  <c r="CX29" i="2"/>
  <c r="CW29" i="2"/>
  <c r="CV29" i="2"/>
  <c r="CU29" i="2"/>
  <c r="CT29" i="2"/>
  <c r="CS29" i="2"/>
  <c r="EU29" i="2"/>
  <c r="CR29" i="2"/>
  <c r="ET29" i="2"/>
  <c r="CQ29" i="2"/>
  <c r="ES29" i="2"/>
  <c r="CP29" i="2"/>
  <c r="ER29" i="2"/>
  <c r="CO29" i="2"/>
  <c r="EQ29" i="2"/>
  <c r="CN29" i="2"/>
  <c r="EP29" i="2"/>
  <c r="CM29" i="2"/>
  <c r="EO29" i="2"/>
  <c r="CL29" i="2"/>
  <c r="CK29" i="2"/>
  <c r="EM29" i="2"/>
  <c r="CJ29" i="2"/>
  <c r="CI29" i="2"/>
  <c r="GZ30" i="2"/>
  <c r="CH29" i="2"/>
  <c r="CG29" i="2"/>
  <c r="GX30" i="2"/>
  <c r="CF29" i="2"/>
  <c r="GW30" i="2"/>
  <c r="CE29" i="2"/>
  <c r="CD29" i="2"/>
  <c r="CC29" i="2"/>
  <c r="CB29" i="2"/>
  <c r="CA29" i="2"/>
  <c r="GR30" i="2"/>
  <c r="BM29" i="2"/>
  <c r="DY28" i="2"/>
  <c r="HV29" i="2"/>
  <c r="DX28" i="2"/>
  <c r="HU29" i="2"/>
  <c r="DW28" i="2"/>
  <c r="HT29" i="2"/>
  <c r="DV28" i="2"/>
  <c r="HS29" i="2"/>
  <c r="DU28" i="2"/>
  <c r="HR29" i="2"/>
  <c r="DT28" i="2"/>
  <c r="HQ29" i="2"/>
  <c r="DS28" i="2"/>
  <c r="HP29" i="2"/>
  <c r="DR28" i="2"/>
  <c r="HO29" i="2"/>
  <c r="DQ28" i="2"/>
  <c r="HN29" i="2"/>
  <c r="DP28" i="2"/>
  <c r="HM29" i="2"/>
  <c r="HL29" i="2"/>
  <c r="DO28" i="2"/>
  <c r="DN28" i="2"/>
  <c r="FP28" i="2"/>
  <c r="DM28" i="2"/>
  <c r="FO28" i="2"/>
  <c r="DL28" i="2"/>
  <c r="FN28" i="2"/>
  <c r="DK28" i="2"/>
  <c r="FM28" i="2"/>
  <c r="DJ28" i="2"/>
  <c r="FL28" i="2"/>
  <c r="DI28" i="2"/>
  <c r="FK28" i="2"/>
  <c r="DH28" i="2"/>
  <c r="FJ28" i="2"/>
  <c r="DG28" i="2"/>
  <c r="FI28" i="2"/>
  <c r="DF28" i="2"/>
  <c r="FH28" i="2"/>
  <c r="DE28" i="2"/>
  <c r="FG28" i="2"/>
  <c r="DD28" i="2"/>
  <c r="HK29" i="2"/>
  <c r="DC28" i="2"/>
  <c r="HJ29" i="2"/>
  <c r="DB28" i="2"/>
  <c r="HI29" i="2"/>
  <c r="DA28" i="2"/>
  <c r="HH29" i="2"/>
  <c r="CZ28" i="2"/>
  <c r="HG29" i="2"/>
  <c r="CY28" i="2"/>
  <c r="HF29" i="2"/>
  <c r="CX28" i="2"/>
  <c r="HE29" i="2"/>
  <c r="GO29" i="2"/>
  <c r="CW28" i="2"/>
  <c r="HD29" i="2"/>
  <c r="GN29" i="2"/>
  <c r="CV28" i="2"/>
  <c r="HC29" i="2"/>
  <c r="GM29" i="2"/>
  <c r="CU28" i="2"/>
  <c r="CS28" i="2"/>
  <c r="EU28" i="2"/>
  <c r="CR28" i="2"/>
  <c r="ET28" i="2"/>
  <c r="CQ28" i="2"/>
  <c r="ES28" i="2"/>
  <c r="CP28" i="2"/>
  <c r="ER28" i="2"/>
  <c r="CO28" i="2"/>
  <c r="CN28" i="2"/>
  <c r="EP28" i="2"/>
  <c r="CM28" i="2"/>
  <c r="CL28" i="2"/>
  <c r="EN28" i="2"/>
  <c r="CK28" i="2"/>
  <c r="EM28" i="2"/>
  <c r="CJ28" i="2"/>
  <c r="EL28" i="2"/>
  <c r="CI28" i="2"/>
  <c r="GZ29" i="2"/>
  <c r="CH28" i="2"/>
  <c r="GY29" i="2"/>
  <c r="CG28" i="2"/>
  <c r="GX29" i="2"/>
  <c r="CF28" i="2"/>
  <c r="GW29" i="2"/>
  <c r="CE28" i="2"/>
  <c r="CD28" i="2"/>
  <c r="CC28" i="2"/>
  <c r="GT29" i="2"/>
  <c r="CB28" i="2"/>
  <c r="GS29" i="2"/>
  <c r="CA28" i="2"/>
  <c r="GR29" i="2"/>
  <c r="GQ29" i="2"/>
  <c r="BM28" i="2"/>
  <c r="DY27" i="2"/>
  <c r="HV28" i="2"/>
  <c r="DX27" i="2"/>
  <c r="HU28" i="2"/>
  <c r="DW27" i="2"/>
  <c r="HT28" i="2"/>
  <c r="DV27" i="2"/>
  <c r="HS28" i="2"/>
  <c r="DU27" i="2"/>
  <c r="HR28" i="2"/>
  <c r="DT27" i="2"/>
  <c r="HQ28" i="2"/>
  <c r="DS27" i="2"/>
  <c r="HP28" i="2"/>
  <c r="DR27" i="2"/>
  <c r="HO28" i="2"/>
  <c r="DQ27" i="2"/>
  <c r="HN28" i="2"/>
  <c r="DP27" i="2"/>
  <c r="DO27" i="2"/>
  <c r="HM28" i="2"/>
  <c r="HL28" i="2"/>
  <c r="DN27" i="2"/>
  <c r="FP27" i="2"/>
  <c r="DM27" i="2"/>
  <c r="FO27" i="2"/>
  <c r="DL27" i="2"/>
  <c r="FN27" i="2"/>
  <c r="DK27" i="2"/>
  <c r="FM27" i="2"/>
  <c r="DJ27" i="2"/>
  <c r="FL27" i="2"/>
  <c r="DI27" i="2"/>
  <c r="FK27" i="2"/>
  <c r="DH27" i="2"/>
  <c r="HE28" i="2"/>
  <c r="GO28" i="2"/>
  <c r="DG27" i="2"/>
  <c r="FI27" i="2"/>
  <c r="DF27" i="2"/>
  <c r="FH27" i="2"/>
  <c r="DE27" i="2"/>
  <c r="FG27" i="2"/>
  <c r="DD27" i="2"/>
  <c r="DC27" i="2"/>
  <c r="HJ28" i="2"/>
  <c r="DB27" i="2"/>
  <c r="HI28" i="2"/>
  <c r="DA27" i="2"/>
  <c r="HH28" i="2"/>
  <c r="CZ27" i="2"/>
  <c r="CY27" i="2"/>
  <c r="HF28" i="2"/>
  <c r="CX27" i="2"/>
  <c r="CW27" i="2"/>
  <c r="HD28" i="2"/>
  <c r="GN28" i="2"/>
  <c r="CV27" i="2"/>
  <c r="HC28" i="2"/>
  <c r="GM28" i="2"/>
  <c r="CU27" i="2"/>
  <c r="CS27" i="2"/>
  <c r="EU27" i="2"/>
  <c r="CR27" i="2"/>
  <c r="ET27" i="2"/>
  <c r="CQ27" i="2"/>
  <c r="ES27" i="2"/>
  <c r="CP27" i="2"/>
  <c r="ER27" i="2"/>
  <c r="CO27" i="2"/>
  <c r="EQ27" i="2"/>
  <c r="CN27" i="2"/>
  <c r="EP27" i="2"/>
  <c r="CM27" i="2"/>
  <c r="CL27" i="2"/>
  <c r="EN27" i="2"/>
  <c r="CK27" i="2"/>
  <c r="CJ27" i="2"/>
  <c r="EL27" i="2"/>
  <c r="CI27" i="2"/>
  <c r="CH27" i="2"/>
  <c r="GY28" i="2"/>
  <c r="CG27" i="2"/>
  <c r="CF27" i="2"/>
  <c r="GW28" i="2"/>
  <c r="CE27" i="2"/>
  <c r="CD27" i="2"/>
  <c r="GU28" i="2"/>
  <c r="GJ28" i="2"/>
  <c r="CC27" i="2"/>
  <c r="CB27" i="2"/>
  <c r="GS28" i="2"/>
  <c r="CA27" i="2"/>
  <c r="BM27" i="2"/>
  <c r="DY26" i="2"/>
  <c r="HV27" i="2"/>
  <c r="DX26" i="2"/>
  <c r="HU27" i="2"/>
  <c r="DW26" i="2"/>
  <c r="HT27" i="2"/>
  <c r="DV26" i="2"/>
  <c r="HS27" i="2"/>
  <c r="DU26" i="2"/>
  <c r="HR27" i="2"/>
  <c r="DT26" i="2"/>
  <c r="HQ27" i="2"/>
  <c r="DS26" i="2"/>
  <c r="HP27" i="2"/>
  <c r="DR26" i="2"/>
  <c r="HO27" i="2"/>
  <c r="DQ26" i="2"/>
  <c r="HN27" i="2"/>
  <c r="DP26" i="2"/>
  <c r="DN26" i="2"/>
  <c r="FP26" i="2"/>
  <c r="DM26" i="2"/>
  <c r="FO26" i="2"/>
  <c r="DL26" i="2"/>
  <c r="DK26" i="2"/>
  <c r="FM26" i="2"/>
  <c r="DJ26" i="2"/>
  <c r="FL26" i="2"/>
  <c r="HG27" i="2"/>
  <c r="DI26" i="2"/>
  <c r="FK26" i="2"/>
  <c r="DH26" i="2"/>
  <c r="HE27" i="2"/>
  <c r="GO27" i="2"/>
  <c r="FJ26" i="2"/>
  <c r="DG26" i="2"/>
  <c r="FI26" i="2"/>
  <c r="DF26" i="2"/>
  <c r="FH26" i="2"/>
  <c r="DE26" i="2"/>
  <c r="FG26" i="2"/>
  <c r="DD26" i="2"/>
  <c r="HK27" i="2"/>
  <c r="DC26" i="2"/>
  <c r="HJ27" i="2"/>
  <c r="DB26" i="2"/>
  <c r="DA26" i="2"/>
  <c r="CZ26" i="2"/>
  <c r="CY26" i="2"/>
  <c r="HF27" i="2"/>
  <c r="CX26" i="2"/>
  <c r="CW26" i="2"/>
  <c r="CV26" i="2"/>
  <c r="HC27" i="2"/>
  <c r="GM27" i="2"/>
  <c r="CU26" i="2"/>
  <c r="CS26" i="2"/>
  <c r="EU26" i="2"/>
  <c r="CR26" i="2"/>
  <c r="ET26" i="2"/>
  <c r="CQ26" i="2"/>
  <c r="ES26" i="2"/>
  <c r="CP26" i="2"/>
  <c r="ER26" i="2"/>
  <c r="CO26" i="2"/>
  <c r="EQ26" i="2"/>
  <c r="CN26" i="2"/>
  <c r="EP26" i="2"/>
  <c r="CM26" i="2"/>
  <c r="EO26" i="2"/>
  <c r="CL26" i="2"/>
  <c r="EN26" i="2"/>
  <c r="CK26" i="2"/>
  <c r="CJ26" i="2"/>
  <c r="CI26" i="2"/>
  <c r="CH26" i="2"/>
  <c r="GY27" i="2"/>
  <c r="CG26" i="2"/>
  <c r="GX27" i="2"/>
  <c r="CF26" i="2"/>
  <c r="GW27" i="2"/>
  <c r="CE26" i="2"/>
  <c r="CD26" i="2"/>
  <c r="GU27" i="2"/>
  <c r="CC26" i="2"/>
  <c r="GT27" i="2"/>
  <c r="CB26" i="2"/>
  <c r="GS27" i="2"/>
  <c r="CA26" i="2"/>
  <c r="BM26" i="2"/>
  <c r="DY25" i="2"/>
  <c r="HV26" i="2"/>
  <c r="DX25" i="2"/>
  <c r="HU26" i="2"/>
  <c r="DW25" i="2"/>
  <c r="HT26" i="2"/>
  <c r="DV25" i="2"/>
  <c r="HS26" i="2"/>
  <c r="DU25" i="2"/>
  <c r="HR26" i="2"/>
  <c r="DT25" i="2"/>
  <c r="HQ26" i="2"/>
  <c r="DS25" i="2"/>
  <c r="HP26" i="2"/>
  <c r="DR25" i="2"/>
  <c r="DQ25" i="2"/>
  <c r="HN26" i="2"/>
  <c r="DP25" i="2"/>
  <c r="HM26" i="2"/>
  <c r="HL26" i="2"/>
  <c r="DO25" i="2"/>
  <c r="DN25" i="2"/>
  <c r="DM25" i="2"/>
  <c r="FO25" i="2"/>
  <c r="DL25" i="2"/>
  <c r="FN25" i="2"/>
  <c r="HI26" i="2"/>
  <c r="DK25" i="2"/>
  <c r="FM25" i="2"/>
  <c r="DJ25" i="2"/>
  <c r="FL25" i="2"/>
  <c r="DI25" i="2"/>
  <c r="FK25" i="2"/>
  <c r="DH25" i="2"/>
  <c r="FJ25" i="2"/>
  <c r="DG25" i="2"/>
  <c r="DF25" i="2"/>
  <c r="DE25" i="2"/>
  <c r="DD25" i="2"/>
  <c r="DC25" i="2"/>
  <c r="DB25" i="2"/>
  <c r="DA25" i="2"/>
  <c r="HH26" i="2"/>
  <c r="CZ25" i="2"/>
  <c r="HG26" i="2"/>
  <c r="CY25" i="2"/>
  <c r="HF26" i="2"/>
  <c r="CX25" i="2"/>
  <c r="CW25" i="2"/>
  <c r="CV25" i="2"/>
  <c r="CU25" i="2"/>
  <c r="CT25" i="2"/>
  <c r="CS25" i="2"/>
  <c r="EU25" i="2"/>
  <c r="CR25" i="2"/>
  <c r="CQ25" i="2"/>
  <c r="ES25" i="2"/>
  <c r="CP25" i="2"/>
  <c r="ER25" i="2"/>
  <c r="CO25" i="2"/>
  <c r="EQ25" i="2"/>
  <c r="CN25" i="2"/>
  <c r="CM25" i="2"/>
  <c r="CL25" i="2"/>
  <c r="CK25" i="2"/>
  <c r="CJ25" i="2"/>
  <c r="EL25" i="2"/>
  <c r="CI25" i="2"/>
  <c r="GZ26" i="2"/>
  <c r="CH25" i="2"/>
  <c r="CG25" i="2"/>
  <c r="GX26" i="2"/>
  <c r="CF25" i="2"/>
  <c r="CE25" i="2"/>
  <c r="GV26" i="2"/>
  <c r="CD25" i="2"/>
  <c r="CC25" i="2"/>
  <c r="CB25" i="2"/>
  <c r="CA25" i="2"/>
  <c r="BM25" i="2"/>
  <c r="BM10" i="2"/>
  <c r="DY24" i="2"/>
  <c r="HV25" i="2"/>
  <c r="DX24" i="2"/>
  <c r="HU25" i="2"/>
  <c r="DW24" i="2"/>
  <c r="HT25" i="2"/>
  <c r="DV24" i="2"/>
  <c r="HS25" i="2"/>
  <c r="DU24" i="2"/>
  <c r="HR25" i="2"/>
  <c r="DT24" i="2"/>
  <c r="HQ25" i="2"/>
  <c r="DS24" i="2"/>
  <c r="HP25" i="2"/>
  <c r="DR24" i="2"/>
  <c r="HO25" i="2"/>
  <c r="DQ24" i="2"/>
  <c r="HN25" i="2"/>
  <c r="DP24" i="2"/>
  <c r="DO24" i="2"/>
  <c r="HM25" i="2"/>
  <c r="HL25" i="2"/>
  <c r="DN24" i="2"/>
  <c r="FP24" i="2"/>
  <c r="DM24" i="2"/>
  <c r="HJ25" i="2"/>
  <c r="FO24" i="2"/>
  <c r="DL24" i="2"/>
  <c r="FN24" i="2"/>
  <c r="DK24" i="2"/>
  <c r="FM24" i="2"/>
  <c r="DJ24" i="2"/>
  <c r="FL24" i="2"/>
  <c r="DI24" i="2"/>
  <c r="HF25" i="2"/>
  <c r="FK24" i="2"/>
  <c r="DH24" i="2"/>
  <c r="FJ24" i="2"/>
  <c r="DG24" i="2"/>
  <c r="DF24" i="2"/>
  <c r="FH24" i="2"/>
  <c r="DE24" i="2"/>
  <c r="FG24" i="2"/>
  <c r="DD24" i="2"/>
  <c r="HK25" i="2"/>
  <c r="DC24" i="2"/>
  <c r="DB24" i="2"/>
  <c r="HI25" i="2"/>
  <c r="DA24" i="2"/>
  <c r="CZ24" i="2"/>
  <c r="HG25" i="2"/>
  <c r="CY24" i="2"/>
  <c r="CX24" i="2"/>
  <c r="HE25" i="2"/>
  <c r="GO25" i="2"/>
  <c r="CW24" i="2"/>
  <c r="HD25" i="2"/>
  <c r="GN25" i="2"/>
  <c r="CV24" i="2"/>
  <c r="HC25" i="2"/>
  <c r="GM25" i="2"/>
  <c r="CU24" i="2"/>
  <c r="CS24" i="2"/>
  <c r="EU24" i="2"/>
  <c r="CR24" i="2"/>
  <c r="ET24" i="2"/>
  <c r="CQ24" i="2"/>
  <c r="ES24" i="2"/>
  <c r="CP24" i="2"/>
  <c r="ER24" i="2"/>
  <c r="CO24" i="2"/>
  <c r="EQ24" i="2"/>
  <c r="CN24" i="2"/>
  <c r="EP24" i="2"/>
  <c r="CM24" i="2"/>
  <c r="EO24" i="2"/>
  <c r="CL24" i="2"/>
  <c r="EN24" i="2"/>
  <c r="CK24" i="2"/>
  <c r="EM24" i="2"/>
  <c r="CJ24" i="2"/>
  <c r="EL24" i="2"/>
  <c r="CI24" i="2"/>
  <c r="GZ25" i="2"/>
  <c r="CH24" i="2"/>
  <c r="GY25" i="2"/>
  <c r="CG24" i="2"/>
  <c r="GX25" i="2"/>
  <c r="CF24" i="2"/>
  <c r="GW25" i="2"/>
  <c r="CE24" i="2"/>
  <c r="GV25" i="2"/>
  <c r="CD24" i="2"/>
  <c r="GU25" i="2"/>
  <c r="GJ25" i="2"/>
  <c r="CC24" i="2"/>
  <c r="GT25" i="2"/>
  <c r="CB24" i="2"/>
  <c r="GS25" i="2"/>
  <c r="CA24" i="2"/>
  <c r="GR25" i="2"/>
  <c r="GQ25" i="2"/>
  <c r="BM24" i="2"/>
  <c r="DY23" i="2"/>
  <c r="HV24" i="2"/>
  <c r="DX23" i="2"/>
  <c r="HU24" i="2"/>
  <c r="DW23" i="2"/>
  <c r="HT24" i="2"/>
  <c r="DV23" i="2"/>
  <c r="HS24" i="2"/>
  <c r="DU23" i="2"/>
  <c r="HR24" i="2"/>
  <c r="DT23" i="2"/>
  <c r="HQ24" i="2"/>
  <c r="DS23" i="2"/>
  <c r="HP24" i="2"/>
  <c r="DR23" i="2"/>
  <c r="HO24" i="2"/>
  <c r="DQ23" i="2"/>
  <c r="HN24" i="2"/>
  <c r="DP23" i="2"/>
  <c r="HM24" i="2"/>
  <c r="HL24" i="2"/>
  <c r="DN23" i="2"/>
  <c r="FP23" i="2"/>
  <c r="DM23" i="2"/>
  <c r="FO23" i="2"/>
  <c r="DL23" i="2"/>
  <c r="FN23" i="2"/>
  <c r="DK23" i="2"/>
  <c r="FM23" i="2"/>
  <c r="DJ23" i="2"/>
  <c r="FL23" i="2"/>
  <c r="DI23" i="2"/>
  <c r="FK23" i="2"/>
  <c r="DH23" i="2"/>
  <c r="FJ23" i="2"/>
  <c r="DG23" i="2"/>
  <c r="FI23" i="2"/>
  <c r="DF23" i="2"/>
  <c r="FH23" i="2"/>
  <c r="DE23" i="2"/>
  <c r="FG23" i="2"/>
  <c r="DD23" i="2"/>
  <c r="HK24" i="2"/>
  <c r="DC23" i="2"/>
  <c r="HJ24" i="2"/>
  <c r="DB23" i="2"/>
  <c r="HI24" i="2"/>
  <c r="DA23" i="2"/>
  <c r="CZ23" i="2"/>
  <c r="HG24" i="2"/>
  <c r="CY23" i="2"/>
  <c r="HF24" i="2"/>
  <c r="CX23" i="2"/>
  <c r="HE24" i="2"/>
  <c r="GO24" i="2"/>
  <c r="CW23" i="2"/>
  <c r="CV23" i="2"/>
  <c r="HC24" i="2"/>
  <c r="GM24" i="2"/>
  <c r="CU23" i="2"/>
  <c r="HB24" i="2"/>
  <c r="CS23" i="2"/>
  <c r="CR23" i="2"/>
  <c r="ET23" i="2"/>
  <c r="CQ23" i="2"/>
  <c r="ES23" i="2"/>
  <c r="CP23" i="2"/>
  <c r="ER23" i="2"/>
  <c r="CO23" i="2"/>
  <c r="CN23" i="2"/>
  <c r="EP23" i="2"/>
  <c r="CM23" i="2"/>
  <c r="EO23" i="2"/>
  <c r="CL23" i="2"/>
  <c r="EN23" i="2"/>
  <c r="CK23" i="2"/>
  <c r="EM23" i="2"/>
  <c r="CJ23" i="2"/>
  <c r="GQ24" i="2"/>
  <c r="CI23" i="2"/>
  <c r="CH23" i="2"/>
  <c r="GY24" i="2"/>
  <c r="CG23" i="2"/>
  <c r="GX24" i="2"/>
  <c r="CF23" i="2"/>
  <c r="GW24" i="2"/>
  <c r="CE23" i="2"/>
  <c r="CD23" i="2"/>
  <c r="GU24" i="2"/>
  <c r="CC23" i="2"/>
  <c r="GT24" i="2"/>
  <c r="CB23" i="2"/>
  <c r="GS24" i="2"/>
  <c r="CA23" i="2"/>
  <c r="GR24" i="2"/>
  <c r="GG24" i="2"/>
  <c r="BM23" i="2"/>
  <c r="DY22" i="2"/>
  <c r="HV23" i="2"/>
  <c r="DX22" i="2"/>
  <c r="HU23" i="2"/>
  <c r="DW22" i="2"/>
  <c r="HT23" i="2"/>
  <c r="DV22" i="2"/>
  <c r="HS23" i="2"/>
  <c r="DU22" i="2"/>
  <c r="HR23" i="2"/>
  <c r="DT22" i="2"/>
  <c r="HQ23" i="2"/>
  <c r="DS22" i="2"/>
  <c r="HP23" i="2"/>
  <c r="DR22" i="2"/>
  <c r="HO23" i="2"/>
  <c r="DQ22" i="2"/>
  <c r="HN23" i="2"/>
  <c r="DP22" i="2"/>
  <c r="HM23" i="2"/>
  <c r="HL23" i="2"/>
  <c r="DN22" i="2"/>
  <c r="FP22" i="2"/>
  <c r="DM22" i="2"/>
  <c r="DL22" i="2"/>
  <c r="FN22" i="2"/>
  <c r="DK22" i="2"/>
  <c r="FM22" i="2"/>
  <c r="DJ22" i="2"/>
  <c r="DI22" i="2"/>
  <c r="DH22" i="2"/>
  <c r="FJ22" i="2"/>
  <c r="DG22" i="2"/>
  <c r="FI22" i="2"/>
  <c r="DF22" i="2"/>
  <c r="FH22" i="2"/>
  <c r="DE22" i="2"/>
  <c r="FG22" i="2"/>
  <c r="DD22" i="2"/>
  <c r="HK23" i="2"/>
  <c r="DC22" i="2"/>
  <c r="DB22" i="2"/>
  <c r="HI23" i="2"/>
  <c r="DA22" i="2"/>
  <c r="HH23" i="2"/>
  <c r="CZ22" i="2"/>
  <c r="CY22" i="2"/>
  <c r="CX22" i="2"/>
  <c r="CW22" i="2"/>
  <c r="HD23" i="2"/>
  <c r="GN23" i="2"/>
  <c r="CV22" i="2"/>
  <c r="HC23" i="2"/>
  <c r="GM23" i="2"/>
  <c r="CU22" i="2"/>
  <c r="CS22" i="2"/>
  <c r="EU22" i="2"/>
  <c r="CR22" i="2"/>
  <c r="CQ22" i="2"/>
  <c r="ES22" i="2"/>
  <c r="CP22" i="2"/>
  <c r="ER22" i="2"/>
  <c r="CO22" i="2"/>
  <c r="EQ22" i="2"/>
  <c r="CN22" i="2"/>
  <c r="CM22" i="2"/>
  <c r="EO22" i="2"/>
  <c r="CL22" i="2"/>
  <c r="EN22" i="2"/>
  <c r="CK22" i="2"/>
  <c r="EM22" i="2"/>
  <c r="CJ22" i="2"/>
  <c r="EL22" i="2"/>
  <c r="CI22" i="2"/>
  <c r="GZ23" i="2"/>
  <c r="CH22" i="2"/>
  <c r="CG22" i="2"/>
  <c r="GX23" i="2"/>
  <c r="CF22" i="2"/>
  <c r="GW23" i="2"/>
  <c r="CE22" i="2"/>
  <c r="GV23" i="2"/>
  <c r="CD22" i="2"/>
  <c r="CC22" i="2"/>
  <c r="GT23" i="2"/>
  <c r="CB22" i="2"/>
  <c r="GS23" i="2"/>
  <c r="GH23" i="2"/>
  <c r="CA22" i="2"/>
  <c r="BM22" i="2"/>
  <c r="DY21" i="2"/>
  <c r="HV22" i="2"/>
  <c r="DX21" i="2"/>
  <c r="HU22" i="2"/>
  <c r="DW21" i="2"/>
  <c r="HT22" i="2"/>
  <c r="DV21" i="2"/>
  <c r="HS22" i="2"/>
  <c r="DU21" i="2"/>
  <c r="HR22" i="2"/>
  <c r="DT21" i="2"/>
  <c r="HQ22" i="2"/>
  <c r="DS21" i="2"/>
  <c r="HP22" i="2"/>
  <c r="DR21" i="2"/>
  <c r="HO22" i="2"/>
  <c r="DQ21" i="2"/>
  <c r="HN22" i="2"/>
  <c r="DP21" i="2"/>
  <c r="HM22" i="2"/>
  <c r="HL22" i="2"/>
  <c r="DN21" i="2"/>
  <c r="FP21" i="2"/>
  <c r="DM21" i="2"/>
  <c r="DL21" i="2"/>
  <c r="HI22" i="2"/>
  <c r="DK21" i="2"/>
  <c r="FM21" i="2"/>
  <c r="DJ21" i="2"/>
  <c r="FL21" i="2"/>
  <c r="DI21" i="2"/>
  <c r="FK21" i="2"/>
  <c r="DH21" i="2"/>
  <c r="FJ21" i="2"/>
  <c r="DG21" i="2"/>
  <c r="FI21" i="2"/>
  <c r="DF21" i="2"/>
  <c r="DE21" i="2"/>
  <c r="FG21" i="2"/>
  <c r="DD21" i="2"/>
  <c r="DC21" i="2"/>
  <c r="DB21" i="2"/>
  <c r="DA21" i="2"/>
  <c r="HH22" i="2"/>
  <c r="CZ21" i="2"/>
  <c r="CY21" i="2"/>
  <c r="HF22" i="2"/>
  <c r="CX21" i="2"/>
  <c r="CW21" i="2"/>
  <c r="HD22" i="2"/>
  <c r="GN22" i="2"/>
  <c r="CV21" i="2"/>
  <c r="CU21" i="2"/>
  <c r="CT21" i="2"/>
  <c r="CS21" i="2"/>
  <c r="EU21" i="2"/>
  <c r="CR21" i="2"/>
  <c r="ET21" i="2"/>
  <c r="CQ21" i="2"/>
  <c r="ES21" i="2"/>
  <c r="CP21" i="2"/>
  <c r="CO21" i="2"/>
  <c r="EQ21" i="2"/>
  <c r="CN21" i="2"/>
  <c r="EP21" i="2"/>
  <c r="CM21" i="2"/>
  <c r="EO21" i="2"/>
  <c r="CL21" i="2"/>
  <c r="CK21" i="2"/>
  <c r="EM21" i="2"/>
  <c r="CJ21" i="2"/>
  <c r="EL21" i="2"/>
  <c r="CI21" i="2"/>
  <c r="GZ22" i="2"/>
  <c r="CH21" i="2"/>
  <c r="GY22" i="2"/>
  <c r="CG21" i="2"/>
  <c r="GX22" i="2"/>
  <c r="CF21" i="2"/>
  <c r="GW22" i="2"/>
  <c r="CE21" i="2"/>
  <c r="CD21" i="2"/>
  <c r="GU22" i="2"/>
  <c r="CC21" i="2"/>
  <c r="CB21" i="2"/>
  <c r="CA21" i="2"/>
  <c r="GR22" i="2"/>
  <c r="GQ22" i="2"/>
  <c r="BM21" i="2"/>
  <c r="DY20" i="2"/>
  <c r="HV21" i="2"/>
  <c r="DX20" i="2"/>
  <c r="HU21" i="2"/>
  <c r="DW20" i="2"/>
  <c r="HT21" i="2"/>
  <c r="DV20" i="2"/>
  <c r="HS21" i="2"/>
  <c r="DU20" i="2"/>
  <c r="HR21" i="2"/>
  <c r="DT20" i="2"/>
  <c r="HQ21" i="2"/>
  <c r="DS20" i="2"/>
  <c r="HP21" i="2"/>
  <c r="DR20" i="2"/>
  <c r="HO21" i="2"/>
  <c r="DQ20" i="2"/>
  <c r="HN21" i="2"/>
  <c r="DP20" i="2"/>
  <c r="HM21" i="2"/>
  <c r="HL21" i="2"/>
  <c r="DN20" i="2"/>
  <c r="FP20" i="2"/>
  <c r="DM20" i="2"/>
  <c r="FO20" i="2"/>
  <c r="DL20" i="2"/>
  <c r="FN20" i="2"/>
  <c r="DK20" i="2"/>
  <c r="FM20" i="2"/>
  <c r="DJ20" i="2"/>
  <c r="FL20" i="2"/>
  <c r="DI20" i="2"/>
  <c r="FK20" i="2"/>
  <c r="DH20" i="2"/>
  <c r="FJ20" i="2"/>
  <c r="DG20" i="2"/>
  <c r="DF20" i="2"/>
  <c r="HC21" i="2"/>
  <c r="GM21" i="2"/>
  <c r="DE20" i="2"/>
  <c r="FG20" i="2"/>
  <c r="DD20" i="2"/>
  <c r="DC20" i="2"/>
  <c r="HJ21" i="2"/>
  <c r="DB20" i="2"/>
  <c r="HI21" i="2"/>
  <c r="DA20" i="2"/>
  <c r="HH21" i="2"/>
  <c r="CZ20" i="2"/>
  <c r="HG21" i="2"/>
  <c r="CY20" i="2"/>
  <c r="HF21" i="2"/>
  <c r="CX20" i="2"/>
  <c r="CW20" i="2"/>
  <c r="HD21" i="2"/>
  <c r="GN21" i="2"/>
  <c r="CV20" i="2"/>
  <c r="CU20" i="2"/>
  <c r="CT20" i="2"/>
  <c r="CS20" i="2"/>
  <c r="EU20" i="2"/>
  <c r="CR20" i="2"/>
  <c r="ET20" i="2"/>
  <c r="CQ20" i="2"/>
  <c r="CP20" i="2"/>
  <c r="ER20" i="2"/>
  <c r="CO20" i="2"/>
  <c r="EQ20" i="2"/>
  <c r="CN20" i="2"/>
  <c r="EP20" i="2"/>
  <c r="GU21" i="2"/>
  <c r="CM20" i="2"/>
  <c r="EO20" i="2"/>
  <c r="CL20" i="2"/>
  <c r="EN20" i="2"/>
  <c r="CK20" i="2"/>
  <c r="EM20" i="2"/>
  <c r="CJ20" i="2"/>
  <c r="GQ21" i="2"/>
  <c r="GP21" i="2"/>
  <c r="CI20" i="2"/>
  <c r="CH20" i="2"/>
  <c r="GY21" i="2"/>
  <c r="CG20" i="2"/>
  <c r="CF20" i="2"/>
  <c r="GW21" i="2"/>
  <c r="CE20" i="2"/>
  <c r="GV21" i="2"/>
  <c r="CD20" i="2"/>
  <c r="CC20" i="2"/>
  <c r="GT21" i="2"/>
  <c r="CB20" i="2"/>
  <c r="GS21" i="2"/>
  <c r="CA20" i="2"/>
  <c r="GR21" i="2"/>
  <c r="BM20" i="2"/>
  <c r="DY19" i="2"/>
  <c r="HV20" i="2"/>
  <c r="DX19" i="2"/>
  <c r="HU20" i="2"/>
  <c r="DW19" i="2"/>
  <c r="DV19" i="2"/>
  <c r="HS20" i="2"/>
  <c r="DU19" i="2"/>
  <c r="HR20" i="2"/>
  <c r="DT19" i="2"/>
  <c r="HQ20" i="2"/>
  <c r="DS19" i="2"/>
  <c r="HP20" i="2"/>
  <c r="DR19" i="2"/>
  <c r="HO20" i="2"/>
  <c r="DQ19" i="2"/>
  <c r="HN20" i="2"/>
  <c r="DP19" i="2"/>
  <c r="HM20" i="2"/>
  <c r="HL20" i="2"/>
  <c r="DN19" i="2"/>
  <c r="FP19" i="2"/>
  <c r="DM19" i="2"/>
  <c r="FO19" i="2"/>
  <c r="DL19" i="2"/>
  <c r="FN19" i="2"/>
  <c r="DK19" i="2"/>
  <c r="FM19" i="2"/>
  <c r="DJ19" i="2"/>
  <c r="FL19" i="2"/>
  <c r="DI19" i="2"/>
  <c r="FK19" i="2"/>
  <c r="DH19" i="2"/>
  <c r="DG19" i="2"/>
  <c r="FI19" i="2"/>
  <c r="DF19" i="2"/>
  <c r="FH19" i="2"/>
  <c r="DE19" i="2"/>
  <c r="FG19" i="2"/>
  <c r="DD19" i="2"/>
  <c r="HK20" i="2"/>
  <c r="DC19" i="2"/>
  <c r="HJ20" i="2"/>
  <c r="DB19" i="2"/>
  <c r="HI20" i="2"/>
  <c r="DA19" i="2"/>
  <c r="HH20" i="2"/>
  <c r="CZ19" i="2"/>
  <c r="HG20" i="2"/>
  <c r="CY19" i="2"/>
  <c r="HF20" i="2"/>
  <c r="CX19" i="2"/>
  <c r="CW19" i="2"/>
  <c r="HD20" i="2"/>
  <c r="GN20" i="2"/>
  <c r="CV19" i="2"/>
  <c r="HC20" i="2"/>
  <c r="GM20" i="2"/>
  <c r="CU19" i="2"/>
  <c r="CS19" i="2"/>
  <c r="CR19" i="2"/>
  <c r="ET19" i="2"/>
  <c r="CQ19" i="2"/>
  <c r="ES19" i="2"/>
  <c r="CP19" i="2"/>
  <c r="CO19" i="2"/>
  <c r="EQ19" i="2"/>
  <c r="CN19" i="2"/>
  <c r="CM19" i="2"/>
  <c r="EO19" i="2"/>
  <c r="CL19" i="2"/>
  <c r="EN19" i="2"/>
  <c r="CK19" i="2"/>
  <c r="GR20" i="2"/>
  <c r="GG20" i="2"/>
  <c r="CJ19" i="2"/>
  <c r="GQ20" i="2"/>
  <c r="EL19" i="2"/>
  <c r="CI19" i="2"/>
  <c r="CH19" i="2"/>
  <c r="CG19" i="2"/>
  <c r="GX20" i="2"/>
  <c r="CF19" i="2"/>
  <c r="GW20" i="2"/>
  <c r="CE19" i="2"/>
  <c r="GV20" i="2"/>
  <c r="CD19" i="2"/>
  <c r="GU20" i="2"/>
  <c r="CC19" i="2"/>
  <c r="CB19" i="2"/>
  <c r="CA19" i="2"/>
  <c r="BM19" i="2"/>
  <c r="DY18" i="2"/>
  <c r="HV19" i="2"/>
  <c r="DX18" i="2"/>
  <c r="HU19" i="2"/>
  <c r="DW18" i="2"/>
  <c r="HT19" i="2"/>
  <c r="DV18" i="2"/>
  <c r="HS19" i="2"/>
  <c r="DU18" i="2"/>
  <c r="HR19" i="2"/>
  <c r="DT18" i="2"/>
  <c r="HQ19" i="2"/>
  <c r="DS18" i="2"/>
  <c r="HP19" i="2"/>
  <c r="DR18" i="2"/>
  <c r="HO19" i="2"/>
  <c r="DQ18" i="2"/>
  <c r="HN19" i="2"/>
  <c r="DP18" i="2"/>
  <c r="HM19" i="2"/>
  <c r="HL19" i="2"/>
  <c r="DN18" i="2"/>
  <c r="DM18" i="2"/>
  <c r="FO18" i="2"/>
  <c r="DL18" i="2"/>
  <c r="FN18" i="2"/>
  <c r="DK18" i="2"/>
  <c r="FM18" i="2"/>
  <c r="DJ18" i="2"/>
  <c r="DI18" i="2"/>
  <c r="FK18" i="2"/>
  <c r="DH18" i="2"/>
  <c r="FJ18" i="2"/>
  <c r="DG18" i="2"/>
  <c r="FI18" i="2"/>
  <c r="DF18" i="2"/>
  <c r="DE18" i="2"/>
  <c r="HB19" i="2"/>
  <c r="DD18" i="2"/>
  <c r="DC18" i="2"/>
  <c r="HJ19" i="2"/>
  <c r="DB18" i="2"/>
  <c r="HI19" i="2"/>
  <c r="DA18" i="2"/>
  <c r="HH19" i="2"/>
  <c r="CZ18" i="2"/>
  <c r="CY18" i="2"/>
  <c r="HF19" i="2"/>
  <c r="CX18" i="2"/>
  <c r="HE19" i="2"/>
  <c r="GO19" i="2"/>
  <c r="CW18" i="2"/>
  <c r="CV18" i="2"/>
  <c r="CU18" i="2"/>
  <c r="CT18" i="2"/>
  <c r="CS18" i="2"/>
  <c r="EU18" i="2"/>
  <c r="CR18" i="2"/>
  <c r="ET18" i="2"/>
  <c r="CQ18" i="2"/>
  <c r="ES18" i="2"/>
  <c r="CP18" i="2"/>
  <c r="GW19" i="2"/>
  <c r="ER18" i="2"/>
  <c r="CO18" i="2"/>
  <c r="EQ18" i="2"/>
  <c r="CN18" i="2"/>
  <c r="EP18" i="2"/>
  <c r="CM18" i="2"/>
  <c r="EO18" i="2"/>
  <c r="CL18" i="2"/>
  <c r="EN18" i="2"/>
  <c r="CK18" i="2"/>
  <c r="GR19" i="2"/>
  <c r="CJ18" i="2"/>
  <c r="EL18" i="2"/>
  <c r="CI18" i="2"/>
  <c r="GZ19" i="2"/>
  <c r="CH18" i="2"/>
  <c r="GY19" i="2"/>
  <c r="CG18" i="2"/>
  <c r="GX19" i="2"/>
  <c r="CF18" i="2"/>
  <c r="CE18" i="2"/>
  <c r="GV19" i="2"/>
  <c r="CD18" i="2"/>
  <c r="CC18" i="2"/>
  <c r="GT19" i="2"/>
  <c r="CB18" i="2"/>
  <c r="GS19" i="2"/>
  <c r="CA18" i="2"/>
  <c r="GQ19" i="2"/>
  <c r="BM18" i="2"/>
  <c r="DY17" i="2"/>
  <c r="HV18" i="2"/>
  <c r="DX17" i="2"/>
  <c r="HU18" i="2"/>
  <c r="DW17" i="2"/>
  <c r="HT18" i="2"/>
  <c r="DV17" i="2"/>
  <c r="HS18" i="2"/>
  <c r="DU17" i="2"/>
  <c r="HR18" i="2"/>
  <c r="DT17" i="2"/>
  <c r="HQ18" i="2"/>
  <c r="DS17" i="2"/>
  <c r="HP18" i="2"/>
  <c r="DR17" i="2"/>
  <c r="HO18" i="2"/>
  <c r="DQ17" i="2"/>
  <c r="HN18" i="2"/>
  <c r="DP17" i="2"/>
  <c r="HM18" i="2"/>
  <c r="HL18" i="2"/>
  <c r="DN17" i="2"/>
  <c r="FP17" i="2"/>
  <c r="DM17" i="2"/>
  <c r="FO17" i="2"/>
  <c r="DL17" i="2"/>
  <c r="FN17" i="2"/>
  <c r="DK17" i="2"/>
  <c r="FM17" i="2"/>
  <c r="DJ17" i="2"/>
  <c r="FL17" i="2"/>
  <c r="DI17" i="2"/>
  <c r="FK17" i="2"/>
  <c r="DH17" i="2"/>
  <c r="FJ17" i="2"/>
  <c r="DG17" i="2"/>
  <c r="FI17" i="2"/>
  <c r="DF17" i="2"/>
  <c r="DE17" i="2"/>
  <c r="FG17" i="2"/>
  <c r="DD17" i="2"/>
  <c r="DC17" i="2"/>
  <c r="HJ18" i="2"/>
  <c r="DB17" i="2"/>
  <c r="HI18" i="2"/>
  <c r="DA17" i="2"/>
  <c r="HH18" i="2"/>
  <c r="CZ17" i="2"/>
  <c r="CY17" i="2"/>
  <c r="HF18" i="2"/>
  <c r="CX17" i="2"/>
  <c r="HE18" i="2"/>
  <c r="GO18" i="2"/>
  <c r="CW17" i="2"/>
  <c r="HD18" i="2"/>
  <c r="GN18" i="2"/>
  <c r="CV17" i="2"/>
  <c r="CU17" i="2"/>
  <c r="CT17" i="2"/>
  <c r="CS17" i="2"/>
  <c r="EU17" i="2"/>
  <c r="CR17" i="2"/>
  <c r="ET17" i="2"/>
  <c r="CQ17" i="2"/>
  <c r="ES17" i="2"/>
  <c r="CP17" i="2"/>
  <c r="ER17" i="2"/>
  <c r="CO17" i="2"/>
  <c r="EQ17" i="2"/>
  <c r="CN17" i="2"/>
  <c r="EP17" i="2"/>
  <c r="CM17" i="2"/>
  <c r="EO17" i="2"/>
  <c r="CL17" i="2"/>
  <c r="EN17" i="2"/>
  <c r="CK17" i="2"/>
  <c r="EM17" i="2"/>
  <c r="CJ17" i="2"/>
  <c r="GQ18" i="2"/>
  <c r="CI17" i="2"/>
  <c r="GZ18" i="2"/>
  <c r="CH17" i="2"/>
  <c r="GY18" i="2"/>
  <c r="CG17" i="2"/>
  <c r="GX18" i="2"/>
  <c r="CF17" i="2"/>
  <c r="GW18" i="2"/>
  <c r="CE17" i="2"/>
  <c r="GV18" i="2"/>
  <c r="CD17" i="2"/>
  <c r="CC17" i="2"/>
  <c r="GT18" i="2"/>
  <c r="GI18" i="2"/>
  <c r="CB17" i="2"/>
  <c r="CA17" i="2"/>
  <c r="GR18" i="2"/>
  <c r="BM17" i="2"/>
  <c r="DY16" i="2"/>
  <c r="HV17" i="2"/>
  <c r="DX16" i="2"/>
  <c r="HU17" i="2"/>
  <c r="DW16" i="2"/>
  <c r="HT17" i="2"/>
  <c r="DV16" i="2"/>
  <c r="HS17" i="2"/>
  <c r="DU16" i="2"/>
  <c r="HR17" i="2"/>
  <c r="DT16" i="2"/>
  <c r="HQ17" i="2"/>
  <c r="DS16" i="2"/>
  <c r="HP17" i="2"/>
  <c r="DR16" i="2"/>
  <c r="HO17" i="2"/>
  <c r="DQ16" i="2"/>
  <c r="HN17" i="2"/>
  <c r="DP16" i="2"/>
  <c r="DN16" i="2"/>
  <c r="FP16" i="2"/>
  <c r="DM16" i="2"/>
  <c r="FO16" i="2"/>
  <c r="DL16" i="2"/>
  <c r="FN16" i="2"/>
  <c r="DK16" i="2"/>
  <c r="FM16" i="2"/>
  <c r="DJ16" i="2"/>
  <c r="FL16" i="2"/>
  <c r="DI16" i="2"/>
  <c r="FK16" i="2"/>
  <c r="DH16" i="2"/>
  <c r="FJ16" i="2"/>
  <c r="DG16" i="2"/>
  <c r="FI16" i="2"/>
  <c r="DF16" i="2"/>
  <c r="FH16" i="2"/>
  <c r="DE16" i="2"/>
  <c r="FG16" i="2"/>
  <c r="DD16" i="2"/>
  <c r="HK17" i="2"/>
  <c r="DC16" i="2"/>
  <c r="HJ17" i="2"/>
  <c r="DB16" i="2"/>
  <c r="HI17" i="2"/>
  <c r="DA16" i="2"/>
  <c r="CZ16" i="2"/>
  <c r="HG17" i="2"/>
  <c r="CY16" i="2"/>
  <c r="HF17" i="2"/>
  <c r="CX16" i="2"/>
  <c r="CW16" i="2"/>
  <c r="HD17" i="2"/>
  <c r="GN17" i="2"/>
  <c r="CV16" i="2"/>
  <c r="HC17" i="2"/>
  <c r="GM17" i="2"/>
  <c r="CU16" i="2"/>
  <c r="HB17" i="2"/>
  <c r="CS16" i="2"/>
  <c r="EU16" i="2"/>
  <c r="CR16" i="2"/>
  <c r="ET16" i="2"/>
  <c r="CQ16" i="2"/>
  <c r="ES16" i="2"/>
  <c r="CP16" i="2"/>
  <c r="ER16" i="2"/>
  <c r="CO16" i="2"/>
  <c r="EQ16" i="2"/>
  <c r="CN16" i="2"/>
  <c r="EP16" i="2"/>
  <c r="CM16" i="2"/>
  <c r="CL16" i="2"/>
  <c r="EN16" i="2"/>
  <c r="CK16" i="2"/>
  <c r="EM16" i="2"/>
  <c r="CJ16" i="2"/>
  <c r="CI16" i="2"/>
  <c r="CH16" i="2"/>
  <c r="GY17" i="2"/>
  <c r="CG16" i="2"/>
  <c r="GX17" i="2"/>
  <c r="CF16" i="2"/>
  <c r="GW17" i="2"/>
  <c r="CE16" i="2"/>
  <c r="CD16" i="2"/>
  <c r="GU17" i="2"/>
  <c r="CC16" i="2"/>
  <c r="CB16" i="2"/>
  <c r="GS17" i="2"/>
  <c r="CA16" i="2"/>
  <c r="GR17" i="2"/>
  <c r="BM16" i="2"/>
  <c r="DY15" i="2"/>
  <c r="HV16" i="2"/>
  <c r="DX15" i="2"/>
  <c r="HU16" i="2"/>
  <c r="DW15" i="2"/>
  <c r="HT16" i="2"/>
  <c r="DV15" i="2"/>
  <c r="HS16" i="2"/>
  <c r="DU15" i="2"/>
  <c r="HR16" i="2"/>
  <c r="DT15" i="2"/>
  <c r="HQ16" i="2"/>
  <c r="DS15" i="2"/>
  <c r="HP16" i="2"/>
  <c r="DR15" i="2"/>
  <c r="HO16" i="2"/>
  <c r="DQ15" i="2"/>
  <c r="HN16" i="2"/>
  <c r="DP15" i="2"/>
  <c r="DN15" i="2"/>
  <c r="FP15" i="2"/>
  <c r="DM15" i="2"/>
  <c r="FO15" i="2"/>
  <c r="DL15" i="2"/>
  <c r="FN15" i="2"/>
  <c r="DK15" i="2"/>
  <c r="DJ15" i="2"/>
  <c r="FL15" i="2"/>
  <c r="DI15" i="2"/>
  <c r="DH15" i="2"/>
  <c r="DG15" i="2"/>
  <c r="DF15" i="2"/>
  <c r="DE15" i="2"/>
  <c r="FG15" i="2"/>
  <c r="DD15" i="2"/>
  <c r="DC15" i="2"/>
  <c r="DB15" i="2"/>
  <c r="HI16" i="2"/>
  <c r="DA15" i="2"/>
  <c r="CZ15" i="2"/>
  <c r="HG16" i="2"/>
  <c r="CY15" i="2"/>
  <c r="CX15" i="2"/>
  <c r="CW15" i="2"/>
  <c r="CV15" i="2"/>
  <c r="HC16" i="2"/>
  <c r="CU15" i="2"/>
  <c r="HB16" i="2"/>
  <c r="CS15" i="2"/>
  <c r="EU15" i="2"/>
  <c r="CR15" i="2"/>
  <c r="ET15" i="2"/>
  <c r="CQ15" i="2"/>
  <c r="ES15" i="2"/>
  <c r="CP15" i="2"/>
  <c r="ER15" i="2"/>
  <c r="CO15" i="2"/>
  <c r="EQ15" i="2"/>
  <c r="CN15" i="2"/>
  <c r="EP15" i="2"/>
  <c r="CM15" i="2"/>
  <c r="CL15" i="2"/>
  <c r="EN15" i="2"/>
  <c r="CK15" i="2"/>
  <c r="EM15" i="2"/>
  <c r="CJ15" i="2"/>
  <c r="EL15" i="2"/>
  <c r="CI15" i="2"/>
  <c r="GZ16" i="2"/>
  <c r="CH15" i="2"/>
  <c r="GY16" i="2"/>
  <c r="CG15" i="2"/>
  <c r="GX16" i="2"/>
  <c r="CF15" i="2"/>
  <c r="GW16" i="2"/>
  <c r="CE15" i="2"/>
  <c r="GV16" i="2"/>
  <c r="CD15" i="2"/>
  <c r="GU16" i="2"/>
  <c r="CC15" i="2"/>
  <c r="CB15" i="2"/>
  <c r="GS16" i="2"/>
  <c r="CA15" i="2"/>
  <c r="GR16" i="2"/>
  <c r="BM15" i="2"/>
  <c r="DY14" i="2"/>
  <c r="HV15" i="2"/>
  <c r="DX14" i="2"/>
  <c r="HU15" i="2"/>
  <c r="DW14" i="2"/>
  <c r="HT15" i="2"/>
  <c r="DV14" i="2"/>
  <c r="HS15" i="2"/>
  <c r="DU14" i="2"/>
  <c r="HR15" i="2"/>
  <c r="DT14" i="2"/>
  <c r="HQ15" i="2"/>
  <c r="DS14" i="2"/>
  <c r="HP15" i="2"/>
  <c r="DR14" i="2"/>
  <c r="HO15" i="2"/>
  <c r="DQ14" i="2"/>
  <c r="HN15" i="2"/>
  <c r="DP14" i="2"/>
  <c r="DN14" i="2"/>
  <c r="DM14" i="2"/>
  <c r="FO14" i="2"/>
  <c r="DL14" i="2"/>
  <c r="FN14" i="2"/>
  <c r="DK14" i="2"/>
  <c r="HH15" i="2"/>
  <c r="FM14" i="2"/>
  <c r="DJ14" i="2"/>
  <c r="FL14" i="2"/>
  <c r="DI14" i="2"/>
  <c r="FK14" i="2"/>
  <c r="DH14" i="2"/>
  <c r="FJ14" i="2"/>
  <c r="DG14" i="2"/>
  <c r="HD15" i="2"/>
  <c r="GN15" i="2"/>
  <c r="DF14" i="2"/>
  <c r="DE14" i="2"/>
  <c r="FG14" i="2"/>
  <c r="DD14" i="2"/>
  <c r="FF14" i="2"/>
  <c r="DC14" i="2"/>
  <c r="HJ15" i="2"/>
  <c r="DB14" i="2"/>
  <c r="DA14" i="2"/>
  <c r="CZ14" i="2"/>
  <c r="HG15" i="2"/>
  <c r="CY14" i="2"/>
  <c r="CX14" i="2"/>
  <c r="HE15" i="2"/>
  <c r="GO15" i="2"/>
  <c r="CW14" i="2"/>
  <c r="CV14" i="2"/>
  <c r="CU14" i="2"/>
  <c r="CS14" i="2"/>
  <c r="EU14" i="2"/>
  <c r="CR14" i="2"/>
  <c r="ET14" i="2"/>
  <c r="CQ14" i="2"/>
  <c r="ES14" i="2"/>
  <c r="CP14" i="2"/>
  <c r="ER14" i="2"/>
  <c r="CO14" i="2"/>
  <c r="EQ14" i="2"/>
  <c r="CN14" i="2"/>
  <c r="CM14" i="2"/>
  <c r="EO14" i="2"/>
  <c r="CL14" i="2"/>
  <c r="EN14" i="2"/>
  <c r="CK14" i="2"/>
  <c r="EM14" i="2"/>
  <c r="CJ14" i="2"/>
  <c r="CI14" i="2"/>
  <c r="GZ15" i="2"/>
  <c r="CH14" i="2"/>
  <c r="CG14" i="2"/>
  <c r="GX15" i="2"/>
  <c r="CF14" i="2"/>
  <c r="GW15" i="2"/>
  <c r="CE14" i="2"/>
  <c r="GV15" i="2"/>
  <c r="CD14" i="2"/>
  <c r="CC14" i="2"/>
  <c r="EE14" i="2"/>
  <c r="CB14" i="2"/>
  <c r="GS15" i="2"/>
  <c r="CA14" i="2"/>
  <c r="GR15" i="2"/>
  <c r="BM14" i="2"/>
  <c r="DY13" i="2"/>
  <c r="HV14" i="2"/>
  <c r="DX13" i="2"/>
  <c r="DW13" i="2"/>
  <c r="HT14" i="2"/>
  <c r="DV13" i="2"/>
  <c r="HS14" i="2"/>
  <c r="DU13" i="2"/>
  <c r="HR14" i="2"/>
  <c r="DT13" i="2"/>
  <c r="HQ14" i="2"/>
  <c r="DS13" i="2"/>
  <c r="HP14" i="2"/>
  <c r="DR13" i="2"/>
  <c r="HO14" i="2"/>
  <c r="DQ13" i="2"/>
  <c r="HN14" i="2"/>
  <c r="DP13" i="2"/>
  <c r="DN13" i="2"/>
  <c r="FP13" i="2"/>
  <c r="DM13" i="2"/>
  <c r="FO13" i="2"/>
  <c r="DL13" i="2"/>
  <c r="DK13" i="2"/>
  <c r="FM13" i="2"/>
  <c r="DJ13" i="2"/>
  <c r="DI13" i="2"/>
  <c r="FK13" i="2"/>
  <c r="DH13" i="2"/>
  <c r="DG13" i="2"/>
  <c r="FI13" i="2"/>
  <c r="DF13" i="2"/>
  <c r="FH13" i="2"/>
  <c r="DE13" i="2"/>
  <c r="FG13" i="2"/>
  <c r="DD13" i="2"/>
  <c r="DC13" i="2"/>
  <c r="DB13" i="2"/>
  <c r="DA13" i="2"/>
  <c r="HH14" i="2"/>
  <c r="CZ13" i="2"/>
  <c r="CY13" i="2"/>
  <c r="HF14" i="2"/>
  <c r="CX13" i="2"/>
  <c r="CW13" i="2"/>
  <c r="HD14" i="2"/>
  <c r="GN14" i="2"/>
  <c r="CV13" i="2"/>
  <c r="HC14" i="2"/>
  <c r="GM14" i="2"/>
  <c r="CU13" i="2"/>
  <c r="CS13" i="2"/>
  <c r="EU13" i="2"/>
  <c r="CR13" i="2"/>
  <c r="ET13" i="2"/>
  <c r="CQ13" i="2"/>
  <c r="ES13" i="2"/>
  <c r="CP13" i="2"/>
  <c r="ER13" i="2"/>
  <c r="CO13" i="2"/>
  <c r="EQ13" i="2"/>
  <c r="CN13" i="2"/>
  <c r="EP13" i="2"/>
  <c r="CM13" i="2"/>
  <c r="EO13" i="2"/>
  <c r="CL13" i="2"/>
  <c r="CK13" i="2"/>
  <c r="EM13" i="2"/>
  <c r="CJ13" i="2"/>
  <c r="EL13" i="2"/>
  <c r="CI13" i="2"/>
  <c r="GZ14" i="2"/>
  <c r="CH13" i="2"/>
  <c r="CG13" i="2"/>
  <c r="GX14" i="2"/>
  <c r="CF13" i="2"/>
  <c r="CE13" i="2"/>
  <c r="GV14" i="2"/>
  <c r="CD13" i="2"/>
  <c r="CC13" i="2"/>
  <c r="GT14" i="2"/>
  <c r="CB13" i="2"/>
  <c r="GS14" i="2"/>
  <c r="CA13" i="2"/>
  <c r="GR14" i="2"/>
  <c r="GG14" i="2"/>
  <c r="BM13" i="2"/>
  <c r="DY12" i="2"/>
  <c r="HV13" i="2"/>
  <c r="DX12" i="2"/>
  <c r="HU13" i="2"/>
  <c r="DW12" i="2"/>
  <c r="HT13" i="2"/>
  <c r="DV12" i="2"/>
  <c r="HS13" i="2"/>
  <c r="DU12" i="2"/>
  <c r="HR13" i="2"/>
  <c r="DT12" i="2"/>
  <c r="HQ13" i="2"/>
  <c r="DS12" i="2"/>
  <c r="HP13" i="2"/>
  <c r="DR12" i="2"/>
  <c r="HO13" i="2"/>
  <c r="DQ12" i="2"/>
  <c r="HN13" i="2"/>
  <c r="DP12" i="2"/>
  <c r="DN12" i="2"/>
  <c r="DM12" i="2"/>
  <c r="FO12" i="2"/>
  <c r="DL12" i="2"/>
  <c r="FN12" i="2"/>
  <c r="DK12" i="2"/>
  <c r="DJ12" i="2"/>
  <c r="FL12" i="2"/>
  <c r="DI12" i="2"/>
  <c r="FK12" i="2"/>
  <c r="DH12" i="2"/>
  <c r="FJ12" i="2"/>
  <c r="DG12" i="2"/>
  <c r="FI12" i="2"/>
  <c r="DF12" i="2"/>
  <c r="FH12" i="2"/>
  <c r="DE12" i="2"/>
  <c r="FG12" i="2"/>
  <c r="DD12" i="2"/>
  <c r="DC12" i="2"/>
  <c r="DB12" i="2"/>
  <c r="HI13" i="2"/>
  <c r="DA12" i="2"/>
  <c r="CZ12" i="2"/>
  <c r="HG13" i="2"/>
  <c r="CY12" i="2"/>
  <c r="CX12" i="2"/>
  <c r="HE13" i="2"/>
  <c r="CW12" i="2"/>
  <c r="CV12" i="2"/>
  <c r="HC13" i="2"/>
  <c r="GM13" i="2"/>
  <c r="CU12" i="2"/>
  <c r="HB13" i="2"/>
  <c r="CT12" i="2"/>
  <c r="CS12" i="2"/>
  <c r="CR12" i="2"/>
  <c r="GY13" i="2"/>
  <c r="ET12" i="2"/>
  <c r="CQ12" i="2"/>
  <c r="ES12" i="2"/>
  <c r="CP12" i="2"/>
  <c r="ER12" i="2"/>
  <c r="CO12" i="2"/>
  <c r="EQ12" i="2"/>
  <c r="CN12" i="2"/>
  <c r="EP12" i="2"/>
  <c r="CM12" i="2"/>
  <c r="EO12" i="2"/>
  <c r="CL12" i="2"/>
  <c r="EN12" i="2"/>
  <c r="CK12" i="2"/>
  <c r="EM12" i="2"/>
  <c r="CJ12" i="2"/>
  <c r="CI12" i="2"/>
  <c r="CH12" i="2"/>
  <c r="CG12" i="2"/>
  <c r="CF12" i="2"/>
  <c r="GW13" i="2"/>
  <c r="CE12" i="2"/>
  <c r="GV13" i="2"/>
  <c r="CD12" i="2"/>
  <c r="CC12" i="2"/>
  <c r="CB12" i="2"/>
  <c r="CA12" i="2"/>
  <c r="GR13" i="2"/>
  <c r="BM12" i="2"/>
  <c r="DY11" i="2"/>
  <c r="DO11" i="2"/>
  <c r="DO10" i="2"/>
  <c r="DX11" i="2"/>
  <c r="HU12" i="2"/>
  <c r="HU10" i="2"/>
  <c r="DN11" i="2"/>
  <c r="DX10" i="2"/>
  <c r="O26" i="1"/>
  <c r="DW11" i="2"/>
  <c r="DM11" i="2"/>
  <c r="DV11" i="2"/>
  <c r="HS12" i="2"/>
  <c r="HS10" i="2"/>
  <c r="DL11" i="2"/>
  <c r="HI12" i="2"/>
  <c r="DL10" i="2"/>
  <c r="M25" i="1"/>
  <c r="DU11" i="2"/>
  <c r="DK11" i="2"/>
  <c r="DT11" i="2"/>
  <c r="HQ12" i="2"/>
  <c r="HQ10" i="2"/>
  <c r="DJ11" i="2"/>
  <c r="DJ10" i="2"/>
  <c r="M23" i="1"/>
  <c r="DS11" i="2"/>
  <c r="DI11" i="2"/>
  <c r="DI10" i="2"/>
  <c r="M22" i="1"/>
  <c r="DR11" i="2"/>
  <c r="HO12" i="2"/>
  <c r="HO10" i="2"/>
  <c r="DH11" i="2"/>
  <c r="DQ11" i="2"/>
  <c r="DG11" i="2"/>
  <c r="FI11" i="2"/>
  <c r="FI10" i="2"/>
  <c r="M36" i="1"/>
  <c r="HM12" i="2"/>
  <c r="FL11" i="2"/>
  <c r="FL10" i="2"/>
  <c r="M39" i="1"/>
  <c r="DF11" i="2"/>
  <c r="HI10" i="2"/>
  <c r="HI11" i="2"/>
  <c r="N25" i="1"/>
  <c r="HG12" i="2"/>
  <c r="HG10" i="2"/>
  <c r="HD12" i="2"/>
  <c r="HB12" i="2"/>
  <c r="CT11" i="2"/>
  <c r="CP11" i="2"/>
  <c r="ER11" i="2"/>
  <c r="ER10" i="2"/>
  <c r="I40" i="1"/>
  <c r="CO11" i="2"/>
  <c r="CN11" i="2"/>
  <c r="CN10" i="2"/>
  <c r="CM11" i="2"/>
  <c r="EO11" i="2"/>
  <c r="EO10" i="2"/>
  <c r="I37" i="1"/>
  <c r="CL11" i="2"/>
  <c r="CL10" i="2"/>
  <c r="I20" i="1"/>
  <c r="CK11" i="2"/>
  <c r="EL11" i="2"/>
  <c r="EL10" i="2"/>
  <c r="I34" i="1"/>
  <c r="I33" i="1"/>
  <c r="GZ12" i="2"/>
  <c r="GZ10" i="2"/>
  <c r="CS10" i="2"/>
  <c r="I27" i="1"/>
  <c r="GY12" i="2"/>
  <c r="GY10" i="2"/>
  <c r="CR10" i="2"/>
  <c r="I26" i="1"/>
  <c r="GX12" i="2"/>
  <c r="GX10" i="2"/>
  <c r="CQ10" i="2"/>
  <c r="I25" i="1"/>
  <c r="GQ12" i="2"/>
  <c r="BX10" i="2"/>
  <c r="BM11" i="2"/>
  <c r="CT10" i="2"/>
  <c r="I22" i="1"/>
  <c r="BY10" i="2"/>
  <c r="BW10" i="2"/>
  <c r="BV10" i="2"/>
  <c r="BU10" i="2"/>
  <c r="BT10" i="2"/>
  <c r="BS10" i="2"/>
  <c r="BR10" i="2"/>
  <c r="BQ10" i="2"/>
  <c r="BP10" i="2"/>
  <c r="BO10" i="2"/>
  <c r="BN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EL8" i="2"/>
  <c r="EB8" i="2"/>
  <c r="P43" i="1"/>
  <c r="P42" i="1"/>
  <c r="P41" i="1"/>
  <c r="P40" i="1"/>
  <c r="P39" i="1"/>
  <c r="P38" i="1"/>
  <c r="P37" i="1"/>
  <c r="P36" i="1"/>
  <c r="P35" i="1"/>
  <c r="P34" i="1"/>
  <c r="K31" i="1"/>
  <c r="G31" i="1"/>
  <c r="P27" i="1"/>
  <c r="B27" i="1"/>
  <c r="B59" i="1"/>
  <c r="P26" i="1"/>
  <c r="B26" i="1"/>
  <c r="B58" i="1"/>
  <c r="P25" i="1"/>
  <c r="B25" i="1"/>
  <c r="B57" i="1"/>
  <c r="P24" i="1"/>
  <c r="B24" i="1"/>
  <c r="B56" i="1"/>
  <c r="P23" i="1"/>
  <c r="B23" i="1"/>
  <c r="B55" i="1"/>
  <c r="P22" i="1"/>
  <c r="B22" i="1"/>
  <c r="B54" i="1"/>
  <c r="P21" i="1"/>
  <c r="B21" i="1"/>
  <c r="B53" i="1"/>
  <c r="P20" i="1"/>
  <c r="B20" i="1"/>
  <c r="B52" i="1"/>
  <c r="P19" i="1"/>
  <c r="B19" i="1"/>
  <c r="B51" i="1"/>
  <c r="P18" i="1"/>
  <c r="B18" i="1"/>
  <c r="B50" i="1"/>
  <c r="D9" i="1"/>
  <c r="D9" i="3"/>
  <c r="B18" i="3"/>
  <c r="B34" i="3"/>
  <c r="O18" i="3"/>
  <c r="B19" i="3"/>
  <c r="B51" i="3"/>
  <c r="O19" i="3"/>
  <c r="B20" i="3"/>
  <c r="B52" i="3"/>
  <c r="B36" i="3"/>
  <c r="O20" i="3"/>
  <c r="B21" i="3"/>
  <c r="B37" i="3"/>
  <c r="O21" i="3"/>
  <c r="B22" i="3"/>
  <c r="B38" i="3"/>
  <c r="O22" i="3"/>
  <c r="B23" i="3"/>
  <c r="O23" i="3"/>
  <c r="B24" i="3"/>
  <c r="O24" i="3"/>
  <c r="B25" i="3"/>
  <c r="B41" i="3"/>
  <c r="O25" i="3"/>
  <c r="B26" i="3"/>
  <c r="B42" i="3"/>
  <c r="O26" i="3"/>
  <c r="B27" i="3"/>
  <c r="B59" i="3"/>
  <c r="O27" i="3"/>
  <c r="G31" i="3"/>
  <c r="K31" i="3"/>
  <c r="O34" i="3"/>
  <c r="O35" i="3"/>
  <c r="O36" i="3"/>
  <c r="O37" i="3"/>
  <c r="O38" i="3"/>
  <c r="O39" i="3"/>
  <c r="O40" i="3"/>
  <c r="O41" i="3"/>
  <c r="O42" i="3"/>
  <c r="B43" i="3"/>
  <c r="O43" i="3"/>
  <c r="B57" i="3"/>
  <c r="DF8" i="4"/>
  <c r="DP8" i="4"/>
  <c r="X10" i="4"/>
  <c r="Y10" i="4"/>
  <c r="Z10" i="4"/>
  <c r="AA10" i="4"/>
  <c r="AB10" i="4"/>
  <c r="AC10" i="4"/>
  <c r="AD10" i="4"/>
  <c r="AE10" i="4"/>
  <c r="AF10" i="4"/>
  <c r="AG10" i="4"/>
  <c r="AH10" i="4"/>
  <c r="AI10" i="4"/>
  <c r="AJ10" i="4"/>
  <c r="AK10" i="4"/>
  <c r="AL10" i="4"/>
  <c r="AM10" i="4"/>
  <c r="AN10" i="4"/>
  <c r="AO10" i="4"/>
  <c r="AP10" i="4"/>
  <c r="AQ10" i="4"/>
  <c r="AS10" i="4"/>
  <c r="AT10" i="4"/>
  <c r="AU10" i="4"/>
  <c r="AV10" i="4"/>
  <c r="AW10" i="4"/>
  <c r="AX10" i="4"/>
  <c r="AY10" i="4"/>
  <c r="AZ10" i="4"/>
  <c r="BA10" i="4"/>
  <c r="BB10" i="4"/>
  <c r="BC10" i="4"/>
  <c r="BD10" i="4"/>
  <c r="BE10" i="4"/>
  <c r="BF10" i="4"/>
  <c r="BG10" i="4"/>
  <c r="BH10" i="4"/>
  <c r="BI10" i="4"/>
  <c r="BJ10" i="4"/>
  <c r="BK10" i="4"/>
  <c r="BL10" i="4"/>
  <c r="W11" i="4"/>
  <c r="AR11" i="4"/>
  <c r="BP11" i="4"/>
  <c r="BP10" i="4"/>
  <c r="BQ11" i="4"/>
  <c r="BQ10" i="4"/>
  <c r="H20" i="3"/>
  <c r="G20" i="3"/>
  <c r="F20" i="3"/>
  <c r="BR11" i="4"/>
  <c r="BS11" i="4"/>
  <c r="BS10" i="4"/>
  <c r="H22" i="3"/>
  <c r="G22" i="3"/>
  <c r="F22" i="3"/>
  <c r="BT11" i="4"/>
  <c r="BT10" i="4"/>
  <c r="H23" i="3"/>
  <c r="G23" i="3"/>
  <c r="BU11" i="4"/>
  <c r="BU10" i="4"/>
  <c r="H24" i="3"/>
  <c r="G24" i="3"/>
  <c r="F24" i="3"/>
  <c r="BV11" i="4"/>
  <c r="BW11" i="4"/>
  <c r="BX11" i="4"/>
  <c r="BX10" i="4"/>
  <c r="H27" i="3"/>
  <c r="G27" i="3"/>
  <c r="F27" i="3"/>
  <c r="BZ11" i="4"/>
  <c r="FK12" i="4"/>
  <c r="FK10" i="4"/>
  <c r="CA11" i="4"/>
  <c r="CA10" i="4"/>
  <c r="I20" i="3"/>
  <c r="CB11" i="4"/>
  <c r="CB10" i="4"/>
  <c r="I21" i="3"/>
  <c r="CC11" i="4"/>
  <c r="CD11" i="4"/>
  <c r="CD10" i="4"/>
  <c r="I23" i="3"/>
  <c r="CE11" i="4"/>
  <c r="CE10" i="4"/>
  <c r="I24" i="3"/>
  <c r="CF11" i="4"/>
  <c r="CF10" i="4"/>
  <c r="I25" i="3"/>
  <c r="CG11" i="4"/>
  <c r="DX11" i="4"/>
  <c r="CG10" i="4"/>
  <c r="I26" i="3"/>
  <c r="CH11" i="4"/>
  <c r="CK11" i="4"/>
  <c r="CL11" i="4"/>
  <c r="CL10" i="4"/>
  <c r="L20" i="3"/>
  <c r="K20" i="3"/>
  <c r="CM11" i="4"/>
  <c r="ED11" i="4"/>
  <c r="ED10" i="4"/>
  <c r="L37" i="3"/>
  <c r="K37" i="3"/>
  <c r="CN11" i="4"/>
  <c r="CN10" i="4"/>
  <c r="L22" i="3"/>
  <c r="K22" i="3"/>
  <c r="CO11" i="4"/>
  <c r="CO10" i="4"/>
  <c r="L23" i="3"/>
  <c r="K23" i="3"/>
  <c r="CP11" i="4"/>
  <c r="CP10" i="4"/>
  <c r="L24" i="3"/>
  <c r="K24" i="3"/>
  <c r="CQ11" i="4"/>
  <c r="EH11" i="4"/>
  <c r="EH10" i="4"/>
  <c r="L41" i="3"/>
  <c r="CQ10" i="4"/>
  <c r="L25" i="3"/>
  <c r="K25" i="3"/>
  <c r="CR11" i="4"/>
  <c r="CR10" i="4"/>
  <c r="L26" i="3"/>
  <c r="K26" i="3"/>
  <c r="CS11" i="4"/>
  <c r="CU11" i="4"/>
  <c r="CU10" i="4"/>
  <c r="M19" i="3"/>
  <c r="CV11" i="4"/>
  <c r="CW11" i="4"/>
  <c r="CW10" i="4"/>
  <c r="M21" i="3"/>
  <c r="CX11" i="4"/>
  <c r="CX10" i="4"/>
  <c r="M22" i="3"/>
  <c r="CY11" i="4"/>
  <c r="CY10" i="4"/>
  <c r="CZ11" i="4"/>
  <c r="CZ10" i="4"/>
  <c r="M24" i="3"/>
  <c r="DA11" i="4"/>
  <c r="DA10" i="4"/>
  <c r="M25" i="3"/>
  <c r="DB11" i="4"/>
  <c r="DB10" i="4"/>
  <c r="M26" i="3"/>
  <c r="DC11" i="4"/>
  <c r="DC10" i="4"/>
  <c r="M27" i="3"/>
  <c r="DG11" i="4"/>
  <c r="DG10" i="4"/>
  <c r="H35" i="3"/>
  <c r="G35" i="3"/>
  <c r="DK11" i="4"/>
  <c r="DK10" i="4"/>
  <c r="H39" i="3"/>
  <c r="G39" i="3"/>
  <c r="DO11" i="4"/>
  <c r="DO10" i="4"/>
  <c r="H43" i="3"/>
  <c r="G43" i="3"/>
  <c r="J43" i="3"/>
  <c r="DR11" i="4"/>
  <c r="DR10" i="4"/>
  <c r="I36" i="3"/>
  <c r="DX10" i="4"/>
  <c r="I42" i="3"/>
  <c r="ES11" i="4"/>
  <c r="ES10" i="4"/>
  <c r="M42" i="3"/>
  <c r="W12" i="4"/>
  <c r="AR12" i="4"/>
  <c r="V12" i="4"/>
  <c r="BO12" i="4"/>
  <c r="BN12" i="4"/>
  <c r="BM12" i="4"/>
  <c r="BP12" i="4"/>
  <c r="BQ12" i="4"/>
  <c r="DH12" i="4"/>
  <c r="BR12" i="4"/>
  <c r="FM13" i="4"/>
  <c r="FB13" i="4"/>
  <c r="BS12" i="4"/>
  <c r="BT12" i="4"/>
  <c r="BU12" i="4"/>
  <c r="FP13" i="4"/>
  <c r="BV12" i="4"/>
  <c r="DM12" i="4"/>
  <c r="BW12" i="4"/>
  <c r="FR13" i="4"/>
  <c r="BX12" i="4"/>
  <c r="FS13" i="4"/>
  <c r="BY12" i="4"/>
  <c r="DP12" i="4"/>
  <c r="BZ12" i="4"/>
  <c r="CA12" i="4"/>
  <c r="DR12" i="4"/>
  <c r="CB12" i="4"/>
  <c r="DS12" i="4"/>
  <c r="CC12" i="4"/>
  <c r="DT12" i="4"/>
  <c r="CD12" i="4"/>
  <c r="DU12" i="4"/>
  <c r="CE12" i="4"/>
  <c r="CF12" i="4"/>
  <c r="DW12" i="4"/>
  <c r="CG12" i="4"/>
  <c r="DX12" i="4"/>
  <c r="CH12" i="4"/>
  <c r="DY12" i="4"/>
  <c r="CJ12" i="4"/>
  <c r="CI12" i="4"/>
  <c r="EA12" i="4"/>
  <c r="DZ12" i="4"/>
  <c r="CK12" i="4"/>
  <c r="EB12" i="4"/>
  <c r="CL12" i="4"/>
  <c r="EC12" i="4"/>
  <c r="CM12" i="4"/>
  <c r="ED12" i="4"/>
  <c r="CN12" i="4"/>
  <c r="EE12" i="4"/>
  <c r="CO12" i="4"/>
  <c r="CP12" i="4"/>
  <c r="CQ12" i="4"/>
  <c r="CR12" i="4"/>
  <c r="EI12" i="4"/>
  <c r="CS12" i="4"/>
  <c r="EJ12" i="4"/>
  <c r="CT12" i="4"/>
  <c r="EK12" i="4"/>
  <c r="CU12" i="4"/>
  <c r="FV13" i="4"/>
  <c r="CV12" i="4"/>
  <c r="EM12" i="4"/>
  <c r="CW12" i="4"/>
  <c r="EN12" i="4"/>
  <c r="CX12" i="4"/>
  <c r="EO12" i="4"/>
  <c r="CY12" i="4"/>
  <c r="CZ12" i="4"/>
  <c r="EQ12" i="4"/>
  <c r="DA12" i="4"/>
  <c r="ER12" i="4"/>
  <c r="DB12" i="4"/>
  <c r="ES12" i="4"/>
  <c r="DC12" i="4"/>
  <c r="ET12" i="4"/>
  <c r="DN12" i="4"/>
  <c r="DV12" i="4"/>
  <c r="EP12" i="4"/>
  <c r="FL12" i="4"/>
  <c r="FL10" i="4"/>
  <c r="W13" i="4"/>
  <c r="V13" i="4"/>
  <c r="AR13" i="4"/>
  <c r="BO13" i="4"/>
  <c r="BN13" i="4"/>
  <c r="BM13" i="4"/>
  <c r="BP13" i="4"/>
  <c r="BQ13" i="4"/>
  <c r="BR13" i="4"/>
  <c r="DI13" i="4"/>
  <c r="BS13" i="4"/>
  <c r="DJ13" i="4"/>
  <c r="BT13" i="4"/>
  <c r="BU13" i="4"/>
  <c r="BV13" i="4"/>
  <c r="BW13" i="4"/>
  <c r="BX13" i="4"/>
  <c r="BY13" i="4"/>
  <c r="DP13" i="4"/>
  <c r="BZ13" i="4"/>
  <c r="DQ13" i="4"/>
  <c r="CA13" i="4"/>
  <c r="DR13" i="4"/>
  <c r="CB13" i="4"/>
  <c r="DS13" i="4"/>
  <c r="CC13" i="4"/>
  <c r="DT13" i="4"/>
  <c r="CD13" i="4"/>
  <c r="DU13" i="4"/>
  <c r="CE13" i="4"/>
  <c r="DV13" i="4"/>
  <c r="CF13" i="4"/>
  <c r="CG13" i="4"/>
  <c r="DX13" i="4"/>
  <c r="CH13" i="4"/>
  <c r="FS14" i="4"/>
  <c r="CJ13" i="4"/>
  <c r="CI13" i="4"/>
  <c r="CK13" i="4"/>
  <c r="CL13" i="4"/>
  <c r="EC13" i="4"/>
  <c r="CM13" i="4"/>
  <c r="FX14" i="4"/>
  <c r="CN13" i="4"/>
  <c r="EE13" i="4"/>
  <c r="CO13" i="4"/>
  <c r="EF13" i="4"/>
  <c r="CP13" i="4"/>
  <c r="CQ13" i="4"/>
  <c r="EH13" i="4"/>
  <c r="CR13" i="4"/>
  <c r="GC14" i="4"/>
  <c r="CS13" i="4"/>
  <c r="CT13" i="4"/>
  <c r="EK13" i="4"/>
  <c r="CU13" i="4"/>
  <c r="FV14" i="4"/>
  <c r="EL13" i="4"/>
  <c r="CV13" i="4"/>
  <c r="CW13" i="4"/>
  <c r="CX13" i="4"/>
  <c r="CY13" i="4"/>
  <c r="EP13" i="4"/>
  <c r="CZ13" i="4"/>
  <c r="GA14" i="4"/>
  <c r="EQ13" i="4"/>
  <c r="DA13" i="4"/>
  <c r="ER13" i="4"/>
  <c r="DB13" i="4"/>
  <c r="ES13" i="4"/>
  <c r="DC13" i="4"/>
  <c r="ET13" i="4"/>
  <c r="DO13" i="4"/>
  <c r="DW13" i="4"/>
  <c r="EM13" i="4"/>
  <c r="FL13" i="4"/>
  <c r="FX13" i="4"/>
  <c r="FQ13" i="4"/>
  <c r="W14" i="4"/>
  <c r="V14" i="4"/>
  <c r="AR14" i="4"/>
  <c r="BO14" i="4"/>
  <c r="DF14" i="4"/>
  <c r="DE14" i="4"/>
  <c r="DD14" i="4"/>
  <c r="BP14" i="4"/>
  <c r="FK15" i="4"/>
  <c r="DG14" i="4"/>
  <c r="BQ14" i="4"/>
  <c r="BR14" i="4"/>
  <c r="DI14" i="4"/>
  <c r="BS14" i="4"/>
  <c r="DJ14" i="4"/>
  <c r="BT14" i="4"/>
  <c r="DK14" i="4"/>
  <c r="BU14" i="4"/>
  <c r="DL14" i="4"/>
  <c r="BV14" i="4"/>
  <c r="FQ15" i="4"/>
  <c r="BW14" i="4"/>
  <c r="BX14" i="4"/>
  <c r="FS15" i="4"/>
  <c r="FH15" i="4"/>
  <c r="BY14" i="4"/>
  <c r="DP14" i="4"/>
  <c r="BZ14" i="4"/>
  <c r="DQ14" i="4"/>
  <c r="CA14" i="4"/>
  <c r="DR14" i="4"/>
  <c r="CB14" i="4"/>
  <c r="CC14" i="4"/>
  <c r="DT14" i="4"/>
  <c r="CD14" i="4"/>
  <c r="DU14" i="4"/>
  <c r="CE14" i="4"/>
  <c r="CF14" i="4"/>
  <c r="FF15" i="4"/>
  <c r="CG14" i="4"/>
  <c r="CH14" i="4"/>
  <c r="DY14" i="4"/>
  <c r="CJ14" i="4"/>
  <c r="CI14" i="4"/>
  <c r="CK14" i="4"/>
  <c r="FV15" i="4"/>
  <c r="CL14" i="4"/>
  <c r="CM14" i="4"/>
  <c r="CN14" i="4"/>
  <c r="EE14" i="4"/>
  <c r="CO14" i="4"/>
  <c r="EF14" i="4"/>
  <c r="CP14" i="4"/>
  <c r="EG14" i="4"/>
  <c r="CQ14" i="4"/>
  <c r="EH14" i="4"/>
  <c r="CR14" i="4"/>
  <c r="EI14" i="4"/>
  <c r="GC15" i="4"/>
  <c r="CS14" i="4"/>
  <c r="CT14" i="4"/>
  <c r="EK14" i="4"/>
  <c r="CU14" i="4"/>
  <c r="EL14" i="4"/>
  <c r="CV14" i="4"/>
  <c r="EM14" i="4"/>
  <c r="CW14" i="4"/>
  <c r="EN14" i="4"/>
  <c r="CX14" i="4"/>
  <c r="CY14" i="4"/>
  <c r="CZ14" i="4"/>
  <c r="EQ14" i="4"/>
  <c r="DA14" i="4"/>
  <c r="ER14" i="4"/>
  <c r="DB14" i="4"/>
  <c r="ES14" i="4"/>
  <c r="DC14" i="4"/>
  <c r="GD15" i="4"/>
  <c r="DN14" i="4"/>
  <c r="DV14" i="4"/>
  <c r="EB14" i="4"/>
  <c r="EJ14" i="4"/>
  <c r="EP14" i="4"/>
  <c r="ET14" i="4"/>
  <c r="FW14" i="4"/>
  <c r="FZ14" i="4"/>
  <c r="W15" i="4"/>
  <c r="V15" i="4"/>
  <c r="AR15" i="4"/>
  <c r="BO15" i="4"/>
  <c r="BN15" i="4"/>
  <c r="BM15" i="4"/>
  <c r="BP15" i="4"/>
  <c r="BQ15" i="4"/>
  <c r="DH15" i="4"/>
  <c r="BR15" i="4"/>
  <c r="BS15" i="4"/>
  <c r="BT15" i="4"/>
  <c r="FO16" i="4"/>
  <c r="BU15" i="4"/>
  <c r="BV15" i="4"/>
  <c r="BW15" i="4"/>
  <c r="DN15" i="4"/>
  <c r="BX15" i="4"/>
  <c r="DO15" i="4"/>
  <c r="BY15" i="4"/>
  <c r="DP15" i="4"/>
  <c r="BZ15" i="4"/>
  <c r="DQ15" i="4"/>
  <c r="CA15" i="4"/>
  <c r="DR15" i="4"/>
  <c r="CB15" i="4"/>
  <c r="DS15" i="4"/>
  <c r="CC15" i="4"/>
  <c r="DT15" i="4"/>
  <c r="CD15" i="4"/>
  <c r="CE15" i="4"/>
  <c r="CF15" i="4"/>
  <c r="CG15" i="4"/>
  <c r="DX15" i="4"/>
  <c r="CH15" i="4"/>
  <c r="DY15" i="4"/>
  <c r="CJ15" i="4"/>
  <c r="CK15" i="4"/>
  <c r="EB15" i="4"/>
  <c r="CL15" i="4"/>
  <c r="CM15" i="4"/>
  <c r="ED15" i="4"/>
  <c r="CN15" i="4"/>
  <c r="CO15" i="4"/>
  <c r="CP15" i="4"/>
  <c r="EG15" i="4"/>
  <c r="CQ15" i="4"/>
  <c r="CR15" i="4"/>
  <c r="EI15" i="4"/>
  <c r="CS15" i="4"/>
  <c r="EJ15" i="4"/>
  <c r="CT15" i="4"/>
  <c r="EK15" i="4"/>
  <c r="CU15" i="4"/>
  <c r="EL15" i="4"/>
  <c r="CV15" i="4"/>
  <c r="EM15" i="4"/>
  <c r="CW15" i="4"/>
  <c r="EN15" i="4"/>
  <c r="CX15" i="4"/>
  <c r="EO15" i="4"/>
  <c r="CY15" i="4"/>
  <c r="EP15" i="4"/>
  <c r="CZ15" i="4"/>
  <c r="EQ15" i="4"/>
  <c r="DA15" i="4"/>
  <c r="ER15" i="4"/>
  <c r="DB15" i="4"/>
  <c r="ES15" i="4"/>
  <c r="DC15" i="4"/>
  <c r="ET15" i="4"/>
  <c r="DG15" i="4"/>
  <c r="DK15" i="4"/>
  <c r="FO15" i="4"/>
  <c r="FP15" i="4"/>
  <c r="GB15" i="4"/>
  <c r="W16" i="4"/>
  <c r="AR16" i="4"/>
  <c r="V16" i="4"/>
  <c r="BO16" i="4"/>
  <c r="BP16" i="4"/>
  <c r="BQ16" i="4"/>
  <c r="BR16" i="4"/>
  <c r="BS16" i="4"/>
  <c r="BT16" i="4"/>
  <c r="DK16" i="4"/>
  <c r="BU16" i="4"/>
  <c r="BV16" i="4"/>
  <c r="DM16" i="4"/>
  <c r="BW16" i="4"/>
  <c r="BX16" i="4"/>
  <c r="BY16" i="4"/>
  <c r="DP16" i="4"/>
  <c r="BZ16" i="4"/>
  <c r="DQ16" i="4"/>
  <c r="CA16" i="4"/>
  <c r="CB16" i="4"/>
  <c r="DS16" i="4"/>
  <c r="CC16" i="4"/>
  <c r="CD16" i="4"/>
  <c r="DU16" i="4"/>
  <c r="CE16" i="4"/>
  <c r="DV16" i="4"/>
  <c r="CF16" i="4"/>
  <c r="DW16" i="4"/>
  <c r="CG16" i="4"/>
  <c r="DX16" i="4"/>
  <c r="CH16" i="4"/>
  <c r="DY16" i="4"/>
  <c r="CJ16" i="4"/>
  <c r="CI16" i="4"/>
  <c r="CK16" i="4"/>
  <c r="FV17" i="4"/>
  <c r="CL16" i="4"/>
  <c r="EC16" i="4"/>
  <c r="CM16" i="4"/>
  <c r="CN16" i="4"/>
  <c r="CO16" i="4"/>
  <c r="EF16" i="4"/>
  <c r="CP16" i="4"/>
  <c r="EG16" i="4"/>
  <c r="CQ16" i="4"/>
  <c r="EH16" i="4"/>
  <c r="CR16" i="4"/>
  <c r="EI16" i="4"/>
  <c r="CS16" i="4"/>
  <c r="CT16" i="4"/>
  <c r="EK16" i="4"/>
  <c r="CU16" i="4"/>
  <c r="CV16" i="4"/>
  <c r="EM16" i="4"/>
  <c r="CW16" i="4"/>
  <c r="FX17" i="4"/>
  <c r="CX16" i="4"/>
  <c r="EO16" i="4"/>
  <c r="CY16" i="4"/>
  <c r="EP16" i="4"/>
  <c r="CZ16" i="4"/>
  <c r="GA17" i="4"/>
  <c r="EQ16" i="4"/>
  <c r="DA16" i="4"/>
  <c r="GB17" i="4"/>
  <c r="FF17" i="4"/>
  <c r="DB16" i="4"/>
  <c r="ES16" i="4"/>
  <c r="DC16" i="4"/>
  <c r="ET16" i="4"/>
  <c r="DH16" i="4"/>
  <c r="DL16" i="4"/>
  <c r="DR16" i="4"/>
  <c r="DT16" i="4"/>
  <c r="EA16" i="4"/>
  <c r="DZ16" i="4"/>
  <c r="ED16" i="4"/>
  <c r="EL16" i="4"/>
  <c r="EN16" i="4"/>
  <c r="FK16" i="4"/>
  <c r="FV16" i="4"/>
  <c r="EZ16" i="4"/>
  <c r="FX16" i="4"/>
  <c r="FR16" i="4"/>
  <c r="GD16" i="4"/>
  <c r="W17" i="4"/>
  <c r="AR17" i="4"/>
  <c r="V17" i="4"/>
  <c r="BO17" i="4"/>
  <c r="BN17" i="4"/>
  <c r="BM17" i="4"/>
  <c r="BP17" i="4"/>
  <c r="DG17" i="4"/>
  <c r="BQ17" i="4"/>
  <c r="BR17" i="4"/>
  <c r="BS17" i="4"/>
  <c r="DJ17" i="4"/>
  <c r="BT17" i="4"/>
  <c r="FO18" i="4"/>
  <c r="BU17" i="4"/>
  <c r="DL17" i="4"/>
  <c r="BV17" i="4"/>
  <c r="BW17" i="4"/>
  <c r="DN17" i="4"/>
  <c r="BX17" i="4"/>
  <c r="BY17" i="4"/>
  <c r="DP17" i="4"/>
  <c r="BZ17" i="4"/>
  <c r="DQ17" i="4"/>
  <c r="CA17" i="4"/>
  <c r="CB17" i="4"/>
  <c r="CC17" i="4"/>
  <c r="CD17" i="4"/>
  <c r="DU17" i="4"/>
  <c r="CE17" i="4"/>
  <c r="DV17" i="4"/>
  <c r="CF17" i="4"/>
  <c r="DW17" i="4"/>
  <c r="CG17" i="4"/>
  <c r="DX17" i="4"/>
  <c r="CH17" i="4"/>
  <c r="CJ17" i="4"/>
  <c r="CK17" i="4"/>
  <c r="CL17" i="4"/>
  <c r="FW18" i="4"/>
  <c r="CM17" i="4"/>
  <c r="ED17" i="4"/>
  <c r="CN17" i="4"/>
  <c r="EE17" i="4"/>
  <c r="CO17" i="4"/>
  <c r="EF17" i="4"/>
  <c r="CP17" i="4"/>
  <c r="CQ17" i="4"/>
  <c r="EH17" i="4"/>
  <c r="CR17" i="4"/>
  <c r="EI17" i="4"/>
  <c r="CS17" i="4"/>
  <c r="EJ17" i="4"/>
  <c r="CT17" i="4"/>
  <c r="CU17" i="4"/>
  <c r="EL17" i="4"/>
  <c r="CV17" i="4"/>
  <c r="CW17" i="4"/>
  <c r="EN17" i="4"/>
  <c r="CX17" i="4"/>
  <c r="EO17" i="4"/>
  <c r="CY17" i="4"/>
  <c r="CZ17" i="4"/>
  <c r="EQ17" i="4"/>
  <c r="DA17" i="4"/>
  <c r="DB17" i="4"/>
  <c r="ES17" i="4"/>
  <c r="DC17" i="4"/>
  <c r="ET17" i="4"/>
  <c r="DI17" i="4"/>
  <c r="DY17" i="4"/>
  <c r="EC17" i="4"/>
  <c r="FL17" i="4"/>
  <c r="FP17" i="4"/>
  <c r="FE17" i="4"/>
  <c r="FQ17" i="4"/>
  <c r="W18" i="4"/>
  <c r="V18" i="4"/>
  <c r="AR18" i="4"/>
  <c r="BO18" i="4"/>
  <c r="FJ19" i="4"/>
  <c r="BP18" i="4"/>
  <c r="DG18" i="4"/>
  <c r="BQ18" i="4"/>
  <c r="BR18" i="4"/>
  <c r="DI18" i="4"/>
  <c r="BS18" i="4"/>
  <c r="BT18" i="4"/>
  <c r="BU18" i="4"/>
  <c r="FP19" i="4"/>
  <c r="BV18" i="4"/>
  <c r="DM18" i="4"/>
  <c r="BW18" i="4"/>
  <c r="DN18" i="4"/>
  <c r="BX18" i="4"/>
  <c r="BY18" i="4"/>
  <c r="DP18" i="4"/>
  <c r="BZ18" i="4"/>
  <c r="DQ18" i="4"/>
  <c r="CA18" i="4"/>
  <c r="DR18" i="4"/>
  <c r="CB18" i="4"/>
  <c r="CC18" i="4"/>
  <c r="DT18" i="4"/>
  <c r="CD18" i="4"/>
  <c r="DU18" i="4"/>
  <c r="CE18" i="4"/>
  <c r="CF18" i="4"/>
  <c r="DW18" i="4"/>
  <c r="CG18" i="4"/>
  <c r="CH18" i="4"/>
  <c r="DY18" i="4"/>
  <c r="CJ18" i="4"/>
  <c r="EA18" i="4"/>
  <c r="DZ18" i="4"/>
  <c r="CK18" i="4"/>
  <c r="CL18" i="4"/>
  <c r="EC18" i="4"/>
  <c r="CM18" i="4"/>
  <c r="ED18" i="4"/>
  <c r="CN18" i="4"/>
  <c r="EE18" i="4"/>
  <c r="CO18" i="4"/>
  <c r="CP18" i="4"/>
  <c r="CQ18" i="4"/>
  <c r="EH18" i="4"/>
  <c r="CR18" i="4"/>
  <c r="GC19" i="4"/>
  <c r="CS18" i="4"/>
  <c r="GD19" i="4"/>
  <c r="CT18" i="4"/>
  <c r="EK18" i="4"/>
  <c r="CU18" i="4"/>
  <c r="EL18" i="4"/>
  <c r="CV18" i="4"/>
  <c r="EM18" i="4"/>
  <c r="CW18" i="4"/>
  <c r="FX19" i="4"/>
  <c r="CX18" i="4"/>
  <c r="EO18" i="4"/>
  <c r="CY18" i="4"/>
  <c r="EP18" i="4"/>
  <c r="CZ18" i="4"/>
  <c r="DA18" i="4"/>
  <c r="ER18" i="4"/>
  <c r="DB18" i="4"/>
  <c r="ES18" i="4"/>
  <c r="DC18" i="4"/>
  <c r="ET18" i="4"/>
  <c r="DH18" i="4"/>
  <c r="DL18" i="4"/>
  <c r="DV18" i="4"/>
  <c r="DX18" i="4"/>
  <c r="EB18" i="4"/>
  <c r="FY18" i="4"/>
  <c r="GD18" i="4"/>
  <c r="W19" i="4"/>
  <c r="AR19" i="4"/>
  <c r="V19" i="4"/>
  <c r="BO19" i="4"/>
  <c r="BP19" i="4"/>
  <c r="BQ19" i="4"/>
  <c r="FL20" i="4"/>
  <c r="DH19" i="4"/>
  <c r="BR19" i="4"/>
  <c r="BS19" i="4"/>
  <c r="BT19" i="4"/>
  <c r="DK19" i="4"/>
  <c r="BU19" i="4"/>
  <c r="DL19" i="4"/>
  <c r="BV19" i="4"/>
  <c r="BW19" i="4"/>
  <c r="BX19" i="4"/>
  <c r="BY19" i="4"/>
  <c r="DP19" i="4"/>
  <c r="BZ19" i="4"/>
  <c r="FK20" i="4"/>
  <c r="DQ19" i="4"/>
  <c r="CA19" i="4"/>
  <c r="DR19" i="4"/>
  <c r="CB19" i="4"/>
  <c r="CC19" i="4"/>
  <c r="DT19" i="4"/>
  <c r="CD19" i="4"/>
  <c r="DU19" i="4"/>
  <c r="CE19" i="4"/>
  <c r="FP20" i="4"/>
  <c r="CF19" i="4"/>
  <c r="FQ20" i="4"/>
  <c r="CG19" i="4"/>
  <c r="DX19" i="4"/>
  <c r="CH19" i="4"/>
  <c r="CJ19" i="4"/>
  <c r="CK19" i="4"/>
  <c r="EB19" i="4"/>
  <c r="CL19" i="4"/>
  <c r="CM19" i="4"/>
  <c r="CN19" i="4"/>
  <c r="EE19" i="4"/>
  <c r="CO19" i="4"/>
  <c r="EF19" i="4"/>
  <c r="CP19" i="4"/>
  <c r="CQ19" i="4"/>
  <c r="GB20" i="4"/>
  <c r="CR19" i="4"/>
  <c r="CS19" i="4"/>
  <c r="EJ19" i="4"/>
  <c r="CT19" i="4"/>
  <c r="EK19" i="4"/>
  <c r="CU19" i="4"/>
  <c r="EL19" i="4"/>
  <c r="CV19" i="4"/>
  <c r="FW20" i="4"/>
  <c r="CW19" i="4"/>
  <c r="CX19" i="4"/>
  <c r="EO19" i="4"/>
  <c r="CY19" i="4"/>
  <c r="CZ19" i="4"/>
  <c r="EQ19" i="4"/>
  <c r="DA19" i="4"/>
  <c r="ER19" i="4"/>
  <c r="DB19" i="4"/>
  <c r="ES19" i="4"/>
  <c r="DC19" i="4"/>
  <c r="ET19" i="4"/>
  <c r="DG19" i="4"/>
  <c r="DI19" i="4"/>
  <c r="DM19" i="4"/>
  <c r="DW19" i="4"/>
  <c r="DY19" i="4"/>
  <c r="EC19" i="4"/>
  <c r="FK19" i="4"/>
  <c r="FL19" i="4"/>
  <c r="W20" i="4"/>
  <c r="V20" i="4"/>
  <c r="AR20" i="4"/>
  <c r="BO20" i="4"/>
  <c r="DF20" i="4"/>
  <c r="BN20" i="4"/>
  <c r="BM20" i="4"/>
  <c r="BP20" i="4"/>
  <c r="DG20" i="4"/>
  <c r="BQ20" i="4"/>
  <c r="DH20" i="4"/>
  <c r="BR20" i="4"/>
  <c r="BS20" i="4"/>
  <c r="DJ20" i="4"/>
  <c r="BT20" i="4"/>
  <c r="DK20" i="4"/>
  <c r="BU20" i="4"/>
  <c r="BV20" i="4"/>
  <c r="DM20" i="4"/>
  <c r="BW20" i="4"/>
  <c r="DN20" i="4"/>
  <c r="BX20" i="4"/>
  <c r="DO20" i="4"/>
  <c r="BY20" i="4"/>
  <c r="BZ20" i="4"/>
  <c r="DQ20" i="4"/>
  <c r="CA20" i="4"/>
  <c r="CB20" i="4"/>
  <c r="DS20" i="4"/>
  <c r="CC20" i="4"/>
  <c r="DT20" i="4"/>
  <c r="CD20" i="4"/>
  <c r="DU20" i="4"/>
  <c r="CE20" i="4"/>
  <c r="CF20" i="4"/>
  <c r="DW20" i="4"/>
  <c r="CG20" i="4"/>
  <c r="DX20" i="4"/>
  <c r="CH20" i="4"/>
  <c r="DY20" i="4"/>
  <c r="CJ20" i="4"/>
  <c r="EA20" i="4"/>
  <c r="DZ20" i="4"/>
  <c r="CI20" i="4"/>
  <c r="CK20" i="4"/>
  <c r="FV21" i="4"/>
  <c r="CL20" i="4"/>
  <c r="EC20" i="4"/>
  <c r="CM20" i="4"/>
  <c r="CN20" i="4"/>
  <c r="EE20" i="4"/>
  <c r="CO20" i="4"/>
  <c r="CP20" i="4"/>
  <c r="EG20" i="4"/>
  <c r="CQ20" i="4"/>
  <c r="EH20" i="4"/>
  <c r="CR20" i="4"/>
  <c r="GC21" i="4"/>
  <c r="CS20" i="4"/>
  <c r="CT20" i="4"/>
  <c r="CU20" i="4"/>
  <c r="CV20" i="4"/>
  <c r="EM20" i="4"/>
  <c r="CW20" i="4"/>
  <c r="EN20" i="4"/>
  <c r="CX20" i="4"/>
  <c r="EO20" i="4"/>
  <c r="CY20" i="4"/>
  <c r="CZ20" i="4"/>
  <c r="EQ20" i="4"/>
  <c r="DA20" i="4"/>
  <c r="DB20" i="4"/>
  <c r="ES20" i="4"/>
  <c r="DC20" i="4"/>
  <c r="ET20" i="4"/>
  <c r="DE20" i="4"/>
  <c r="DD20" i="4"/>
  <c r="DL20" i="4"/>
  <c r="DR20" i="4"/>
  <c r="DV20" i="4"/>
  <c r="EF20" i="4"/>
  <c r="EL20" i="4"/>
  <c r="FU20" i="4"/>
  <c r="FT20" i="4"/>
  <c r="W21" i="4"/>
  <c r="V21" i="4"/>
  <c r="AR21" i="4"/>
  <c r="BO21" i="4"/>
  <c r="BP21" i="4"/>
  <c r="BQ21" i="4"/>
  <c r="DH21" i="4"/>
  <c r="BR21" i="4"/>
  <c r="BS21" i="4"/>
  <c r="DJ21" i="4"/>
  <c r="BT21" i="4"/>
  <c r="FO22" i="4"/>
  <c r="BU21" i="4"/>
  <c r="DL21" i="4"/>
  <c r="BV21" i="4"/>
  <c r="BW21" i="4"/>
  <c r="DN21" i="4"/>
  <c r="BX21" i="4"/>
  <c r="FS22" i="4"/>
  <c r="FH22" i="4"/>
  <c r="BY21" i="4"/>
  <c r="BZ21" i="4"/>
  <c r="DQ21" i="4"/>
  <c r="CA21" i="4"/>
  <c r="DR21" i="4"/>
  <c r="CB21" i="4"/>
  <c r="CC21" i="4"/>
  <c r="DT21" i="4"/>
  <c r="CD21" i="4"/>
  <c r="DU21" i="4"/>
  <c r="CE21" i="4"/>
  <c r="DV21" i="4"/>
  <c r="CF21" i="4"/>
  <c r="DW21" i="4"/>
  <c r="CG21" i="4"/>
  <c r="CH21" i="4"/>
  <c r="CJ21" i="4"/>
  <c r="FU22" i="4"/>
  <c r="FT22" i="4"/>
  <c r="CT21" i="4"/>
  <c r="CK21" i="4"/>
  <c r="EB21" i="4"/>
  <c r="CL21" i="4"/>
  <c r="CM21" i="4"/>
  <c r="FX22" i="4"/>
  <c r="CN21" i="4"/>
  <c r="FY22" i="4"/>
  <c r="EE21" i="4"/>
  <c r="CO21" i="4"/>
  <c r="CP21" i="4"/>
  <c r="GA22" i="4"/>
  <c r="CQ21" i="4"/>
  <c r="CR21" i="4"/>
  <c r="CS21" i="4"/>
  <c r="EJ21" i="4"/>
  <c r="CU21" i="4"/>
  <c r="CV21" i="4"/>
  <c r="EM21" i="4"/>
  <c r="CW21" i="4"/>
  <c r="EN21" i="4"/>
  <c r="CX21" i="4"/>
  <c r="CY21" i="4"/>
  <c r="EP21" i="4"/>
  <c r="CZ21" i="4"/>
  <c r="EQ21" i="4"/>
  <c r="DA21" i="4"/>
  <c r="ER21" i="4"/>
  <c r="DB21" i="4"/>
  <c r="GC22" i="4"/>
  <c r="DC21" i="4"/>
  <c r="ET21" i="4"/>
  <c r="DI21" i="4"/>
  <c r="DO21" i="4"/>
  <c r="DS21" i="4"/>
  <c r="DY21" i="4"/>
  <c r="EG21" i="4"/>
  <c r="EO21" i="4"/>
  <c r="FY21" i="4"/>
  <c r="FP21" i="4"/>
  <c r="W22" i="4"/>
  <c r="V22" i="4"/>
  <c r="AR22" i="4"/>
  <c r="BO22" i="4"/>
  <c r="DF22" i="4"/>
  <c r="DE22" i="4"/>
  <c r="DD22" i="4"/>
  <c r="BP22" i="4"/>
  <c r="DG22" i="4"/>
  <c r="BQ22" i="4"/>
  <c r="DH22" i="4"/>
  <c r="BR22" i="4"/>
  <c r="DI22" i="4"/>
  <c r="BS22" i="4"/>
  <c r="BT22" i="4"/>
  <c r="DK22" i="4"/>
  <c r="BU22" i="4"/>
  <c r="DL22" i="4"/>
  <c r="BV22" i="4"/>
  <c r="DM22" i="4"/>
  <c r="BW22" i="4"/>
  <c r="BX22" i="4"/>
  <c r="BY22" i="4"/>
  <c r="DP22" i="4"/>
  <c r="BZ22" i="4"/>
  <c r="CA22" i="4"/>
  <c r="DR22" i="4"/>
  <c r="CB22" i="4"/>
  <c r="CC22" i="4"/>
  <c r="CD22" i="4"/>
  <c r="CE22" i="4"/>
  <c r="CF22" i="4"/>
  <c r="DW22" i="4"/>
  <c r="CG22" i="4"/>
  <c r="CH22" i="4"/>
  <c r="CJ22" i="4"/>
  <c r="CK22" i="4"/>
  <c r="CL22" i="4"/>
  <c r="EC22" i="4"/>
  <c r="CM22" i="4"/>
  <c r="CN22" i="4"/>
  <c r="FY23" i="4"/>
  <c r="CO22" i="4"/>
  <c r="EF22" i="4"/>
  <c r="CP22" i="4"/>
  <c r="CQ22" i="4"/>
  <c r="EH22" i="4"/>
  <c r="CR22" i="4"/>
  <c r="EI22" i="4"/>
  <c r="CS22" i="4"/>
  <c r="EJ22" i="4"/>
  <c r="CT22" i="4"/>
  <c r="CU22" i="4"/>
  <c r="CV22" i="4"/>
  <c r="EM22" i="4"/>
  <c r="CW22" i="4"/>
  <c r="EN22" i="4"/>
  <c r="CX22" i="4"/>
  <c r="EO22" i="4"/>
  <c r="CY22" i="4"/>
  <c r="EP22" i="4"/>
  <c r="CZ22" i="4"/>
  <c r="DA22" i="4"/>
  <c r="ER22" i="4"/>
  <c r="DB22" i="4"/>
  <c r="DC22" i="4"/>
  <c r="ET22" i="4"/>
  <c r="DJ22" i="4"/>
  <c r="DN22" i="4"/>
  <c r="DT22" i="4"/>
  <c r="EL22" i="4"/>
  <c r="FM22" i="4"/>
  <c r="FN22" i="4"/>
  <c r="FC22" i="4"/>
  <c r="GD22" i="4"/>
  <c r="W23" i="4"/>
  <c r="V23" i="4"/>
  <c r="AR23" i="4"/>
  <c r="BO23" i="4"/>
  <c r="BP23" i="4"/>
  <c r="BQ23" i="4"/>
  <c r="DH23" i="4"/>
  <c r="BR23" i="4"/>
  <c r="DI23" i="4"/>
  <c r="BS23" i="4"/>
  <c r="DJ23" i="4"/>
  <c r="BT23" i="4"/>
  <c r="DK23" i="4"/>
  <c r="BU23" i="4"/>
  <c r="DL23" i="4"/>
  <c r="BV23" i="4"/>
  <c r="BW23" i="4"/>
  <c r="BX23" i="4"/>
  <c r="BY23" i="4"/>
  <c r="DP23" i="4"/>
  <c r="BZ23" i="4"/>
  <c r="DQ23" i="4"/>
  <c r="CA23" i="4"/>
  <c r="FL24" i="4"/>
  <c r="FA24" i="4"/>
  <c r="CB23" i="4"/>
  <c r="CC23" i="4"/>
  <c r="DT23" i="4"/>
  <c r="CD23" i="4"/>
  <c r="FO24" i="4"/>
  <c r="CE23" i="4"/>
  <c r="CF23" i="4"/>
  <c r="DW23" i="4"/>
  <c r="CG23" i="4"/>
  <c r="DX23" i="4"/>
  <c r="CH23" i="4"/>
  <c r="CJ23" i="4"/>
  <c r="CK23" i="4"/>
  <c r="EB23" i="4"/>
  <c r="CL23" i="4"/>
  <c r="EC23" i="4"/>
  <c r="CM23" i="4"/>
  <c r="ED23" i="4"/>
  <c r="CN23" i="4"/>
  <c r="CO23" i="4"/>
  <c r="EF23" i="4"/>
  <c r="CP23" i="4"/>
  <c r="CQ23" i="4"/>
  <c r="EH23" i="4"/>
  <c r="CR23" i="4"/>
  <c r="EI23" i="4"/>
  <c r="CS23" i="4"/>
  <c r="EJ23" i="4"/>
  <c r="CT23" i="4"/>
  <c r="EK23" i="4"/>
  <c r="CU23" i="4"/>
  <c r="EL23" i="4"/>
  <c r="CV23" i="4"/>
  <c r="FW24" i="4"/>
  <c r="CW23" i="4"/>
  <c r="EN23" i="4"/>
  <c r="CX23" i="4"/>
  <c r="FY24" i="4"/>
  <c r="CY23" i="4"/>
  <c r="EP23" i="4"/>
  <c r="CZ23" i="4"/>
  <c r="DA23" i="4"/>
  <c r="ER23" i="4"/>
  <c r="DB23" i="4"/>
  <c r="ES23" i="4"/>
  <c r="DC23" i="4"/>
  <c r="ET23" i="4"/>
  <c r="DO23" i="4"/>
  <c r="DU23" i="4"/>
  <c r="DY23" i="4"/>
  <c r="EE23" i="4"/>
  <c r="EM23" i="4"/>
  <c r="EQ23" i="4"/>
  <c r="FW23" i="4"/>
  <c r="FN23" i="4"/>
  <c r="FZ23" i="4"/>
  <c r="GD23" i="4"/>
  <c r="W24" i="4"/>
  <c r="V24" i="4"/>
  <c r="AR24" i="4"/>
  <c r="BO24" i="4"/>
  <c r="BN24" i="4"/>
  <c r="BM24" i="4"/>
  <c r="BP24" i="4"/>
  <c r="DG24" i="4"/>
  <c r="BQ24" i="4"/>
  <c r="FL25" i="4"/>
  <c r="DH24" i="4"/>
  <c r="BR24" i="4"/>
  <c r="BS24" i="4"/>
  <c r="BT24" i="4"/>
  <c r="DK24" i="4"/>
  <c r="BU24" i="4"/>
  <c r="DL24" i="4"/>
  <c r="BV24" i="4"/>
  <c r="BW24" i="4"/>
  <c r="DN24" i="4"/>
  <c r="BX24" i="4"/>
  <c r="DO24" i="4"/>
  <c r="BY24" i="4"/>
  <c r="BZ24" i="4"/>
  <c r="DQ24" i="4"/>
  <c r="CA24" i="4"/>
  <c r="CB24" i="4"/>
  <c r="DS24" i="4"/>
  <c r="CC24" i="4"/>
  <c r="DT24" i="4"/>
  <c r="CD24" i="4"/>
  <c r="DU24" i="4"/>
  <c r="CE24" i="4"/>
  <c r="DV24" i="4"/>
  <c r="CF24" i="4"/>
  <c r="DW24" i="4"/>
  <c r="CG24" i="4"/>
  <c r="DX24" i="4"/>
  <c r="CH24" i="4"/>
  <c r="DY24" i="4"/>
  <c r="CJ24" i="4"/>
  <c r="CI24" i="4"/>
  <c r="CK24" i="4"/>
  <c r="EB24" i="4"/>
  <c r="CL24" i="4"/>
  <c r="EC24" i="4"/>
  <c r="CM24" i="4"/>
  <c r="CN24" i="4"/>
  <c r="EE24" i="4"/>
  <c r="CO24" i="4"/>
  <c r="EF24" i="4"/>
  <c r="CP24" i="4"/>
  <c r="EG24" i="4"/>
  <c r="CQ24" i="4"/>
  <c r="EH24" i="4"/>
  <c r="CR24" i="4"/>
  <c r="EI24" i="4"/>
  <c r="CS24" i="4"/>
  <c r="CT24" i="4"/>
  <c r="CU24" i="4"/>
  <c r="CV24" i="4"/>
  <c r="EM24" i="4"/>
  <c r="CW24" i="4"/>
  <c r="EN24" i="4"/>
  <c r="CX24" i="4"/>
  <c r="EO24" i="4"/>
  <c r="CY24" i="4"/>
  <c r="CZ24" i="4"/>
  <c r="EQ24" i="4"/>
  <c r="DA24" i="4"/>
  <c r="DB24" i="4"/>
  <c r="ES24" i="4"/>
  <c r="DC24" i="4"/>
  <c r="DR24" i="4"/>
  <c r="EA24" i="4"/>
  <c r="DZ24" i="4"/>
  <c r="EL24" i="4"/>
  <c r="ET24" i="4"/>
  <c r="FX24" i="4"/>
  <c r="FN24" i="4"/>
  <c r="GB24" i="4"/>
  <c r="FS24" i="4"/>
  <c r="W25" i="4"/>
  <c r="AR25" i="4"/>
  <c r="BO25" i="4"/>
  <c r="BP25" i="4"/>
  <c r="BQ25" i="4"/>
  <c r="DH25" i="4"/>
  <c r="BR25" i="4"/>
  <c r="BS25" i="4"/>
  <c r="DJ25" i="4"/>
  <c r="BT25" i="4"/>
  <c r="BU25" i="4"/>
  <c r="DL25" i="4"/>
  <c r="BV25" i="4"/>
  <c r="DM25" i="4"/>
  <c r="BW25" i="4"/>
  <c r="DN25" i="4"/>
  <c r="BX25" i="4"/>
  <c r="BY25" i="4"/>
  <c r="DP25" i="4"/>
  <c r="BZ25" i="4"/>
  <c r="DQ25" i="4"/>
  <c r="CA25" i="4"/>
  <c r="DR25" i="4"/>
  <c r="CB25" i="4"/>
  <c r="CC25" i="4"/>
  <c r="DT25" i="4"/>
  <c r="CD25" i="4"/>
  <c r="DU25" i="4"/>
  <c r="CE25" i="4"/>
  <c r="DV25" i="4"/>
  <c r="CF25" i="4"/>
  <c r="DW25" i="4"/>
  <c r="CG25" i="4"/>
  <c r="DX25" i="4"/>
  <c r="CH25" i="4"/>
  <c r="DY25" i="4"/>
  <c r="CJ25" i="4"/>
  <c r="FU26" i="4"/>
  <c r="FT26" i="4"/>
  <c r="CT25" i="4"/>
  <c r="EK25" i="4"/>
  <c r="CK25" i="4"/>
  <c r="EB25" i="4"/>
  <c r="CL25" i="4"/>
  <c r="FW26" i="4"/>
  <c r="CM25" i="4"/>
  <c r="ED25" i="4"/>
  <c r="CN25" i="4"/>
  <c r="EE25" i="4"/>
  <c r="CO25" i="4"/>
  <c r="CP25" i="4"/>
  <c r="CQ25" i="4"/>
  <c r="CR25" i="4"/>
  <c r="CS25" i="4"/>
  <c r="EJ25" i="4"/>
  <c r="CU25" i="4"/>
  <c r="CV25" i="4"/>
  <c r="EM25" i="4"/>
  <c r="CW25" i="4"/>
  <c r="CX25" i="4"/>
  <c r="CY25" i="4"/>
  <c r="EP25" i="4"/>
  <c r="CZ25" i="4"/>
  <c r="EQ25" i="4"/>
  <c r="DA25" i="4"/>
  <c r="ER25" i="4"/>
  <c r="DB25" i="4"/>
  <c r="DC25" i="4"/>
  <c r="ET25" i="4"/>
  <c r="DI25" i="4"/>
  <c r="DK25" i="4"/>
  <c r="EC25" i="4"/>
  <c r="EO25" i="4"/>
  <c r="FV25" i="4"/>
  <c r="FY25" i="4"/>
  <c r="FP25" i="4"/>
  <c r="GC25" i="4"/>
  <c r="W26" i="4"/>
  <c r="V26" i="4"/>
  <c r="AR26" i="4"/>
  <c r="BO26" i="4"/>
  <c r="BP26" i="4"/>
  <c r="DG26" i="4"/>
  <c r="BQ26" i="4"/>
  <c r="DH26" i="4"/>
  <c r="BR26" i="4"/>
  <c r="DI26" i="4"/>
  <c r="BS26" i="4"/>
  <c r="BT26" i="4"/>
  <c r="DK26" i="4"/>
  <c r="BU26" i="4"/>
  <c r="BV26" i="4"/>
  <c r="DM26" i="4"/>
  <c r="BW26" i="4"/>
  <c r="BX26" i="4"/>
  <c r="BY26" i="4"/>
  <c r="DP26" i="4"/>
  <c r="BZ26" i="4"/>
  <c r="DQ26" i="4"/>
  <c r="CA26" i="4"/>
  <c r="DR26" i="4"/>
  <c r="CB26" i="4"/>
  <c r="CC26" i="4"/>
  <c r="CD26" i="4"/>
  <c r="DU26" i="4"/>
  <c r="CE26" i="4"/>
  <c r="DV26" i="4"/>
  <c r="CF26" i="4"/>
  <c r="DW26" i="4"/>
  <c r="CG26" i="4"/>
  <c r="DX26" i="4"/>
  <c r="CH26" i="4"/>
  <c r="DY26" i="4"/>
  <c r="CJ26" i="4"/>
  <c r="CK26" i="4"/>
  <c r="CL26" i="4"/>
  <c r="EC26" i="4"/>
  <c r="CM26" i="4"/>
  <c r="ED26" i="4"/>
  <c r="CN26" i="4"/>
  <c r="EE26" i="4"/>
  <c r="CO26" i="4"/>
  <c r="FZ27" i="4"/>
  <c r="CP26" i="4"/>
  <c r="EG26" i="4"/>
  <c r="CQ26" i="4"/>
  <c r="EH26" i="4"/>
  <c r="CR26" i="4"/>
  <c r="EI26" i="4"/>
  <c r="CS26" i="4"/>
  <c r="CT26" i="4"/>
  <c r="EK26" i="4"/>
  <c r="CU26" i="4"/>
  <c r="EL26" i="4"/>
  <c r="CV26" i="4"/>
  <c r="EM26" i="4"/>
  <c r="CW26" i="4"/>
  <c r="EN26" i="4"/>
  <c r="CX26" i="4"/>
  <c r="CY26" i="4"/>
  <c r="CZ26" i="4"/>
  <c r="EQ26" i="4"/>
  <c r="GA27" i="4"/>
  <c r="FE27" i="4"/>
  <c r="DA26" i="4"/>
  <c r="ER26" i="4"/>
  <c r="DB26" i="4"/>
  <c r="ES26" i="4"/>
  <c r="DC26" i="4"/>
  <c r="DJ26" i="4"/>
  <c r="DL26" i="4"/>
  <c r="DN26" i="4"/>
  <c r="DT26" i="4"/>
  <c r="EP26" i="4"/>
  <c r="ET26" i="4"/>
  <c r="W27" i="4"/>
  <c r="V27" i="4"/>
  <c r="AR27" i="4"/>
  <c r="BO27" i="4"/>
  <c r="BP27" i="4"/>
  <c r="DG27" i="4"/>
  <c r="BQ27" i="4"/>
  <c r="FL28" i="4"/>
  <c r="BR27" i="4"/>
  <c r="DI27" i="4"/>
  <c r="BS27" i="4"/>
  <c r="BT27" i="4"/>
  <c r="BU27" i="4"/>
  <c r="DL27" i="4"/>
  <c r="BV27" i="4"/>
  <c r="BW27" i="4"/>
  <c r="BX27" i="4"/>
  <c r="DO27" i="4"/>
  <c r="BY27" i="4"/>
  <c r="DP27" i="4"/>
  <c r="BZ27" i="4"/>
  <c r="DQ27" i="4"/>
  <c r="CA27" i="4"/>
  <c r="DR27" i="4"/>
  <c r="CB27" i="4"/>
  <c r="CC27" i="4"/>
  <c r="CD27" i="4"/>
  <c r="DU27" i="4"/>
  <c r="CE27" i="4"/>
  <c r="DV27" i="4"/>
  <c r="CF27" i="4"/>
  <c r="DW27" i="4"/>
  <c r="CG27" i="4"/>
  <c r="DX27" i="4"/>
  <c r="CH27" i="4"/>
  <c r="DY27" i="4"/>
  <c r="CJ27" i="4"/>
  <c r="CI27" i="4"/>
  <c r="CK27" i="4"/>
  <c r="EB27" i="4"/>
  <c r="CL27" i="4"/>
  <c r="FW28" i="4"/>
  <c r="CM27" i="4"/>
  <c r="FX28" i="4"/>
  <c r="CN27" i="4"/>
  <c r="EE27" i="4"/>
  <c r="CO27" i="4"/>
  <c r="EF27" i="4"/>
  <c r="CP27" i="4"/>
  <c r="CQ27" i="4"/>
  <c r="EH27" i="4"/>
  <c r="CR27" i="4"/>
  <c r="EI27" i="4"/>
  <c r="CS27" i="4"/>
  <c r="CT27" i="4"/>
  <c r="EK27" i="4"/>
  <c r="CU27" i="4"/>
  <c r="EL27" i="4"/>
  <c r="CV27" i="4"/>
  <c r="EM27" i="4"/>
  <c r="CW27" i="4"/>
  <c r="CX27" i="4"/>
  <c r="EO27" i="4"/>
  <c r="CY27" i="4"/>
  <c r="CZ27" i="4"/>
  <c r="EQ27" i="4"/>
  <c r="DA27" i="4"/>
  <c r="ER27" i="4"/>
  <c r="DB27" i="4"/>
  <c r="ES27" i="4"/>
  <c r="DC27" i="4"/>
  <c r="EA27" i="4"/>
  <c r="DZ27" i="4"/>
  <c r="EN27" i="4"/>
  <c r="ET27" i="4"/>
  <c r="FW27" i="4"/>
  <c r="FN27" i="4"/>
  <c r="FP27" i="4"/>
  <c r="W28" i="4"/>
  <c r="AR28" i="4"/>
  <c r="BO28" i="4"/>
  <c r="BN28" i="4"/>
  <c r="BM28" i="4"/>
  <c r="BP28" i="4"/>
  <c r="DG28" i="4"/>
  <c r="BQ28" i="4"/>
  <c r="DH28" i="4"/>
  <c r="BR28" i="4"/>
  <c r="DI28" i="4"/>
  <c r="BS28" i="4"/>
  <c r="DJ28" i="4"/>
  <c r="BT28" i="4"/>
  <c r="DK28" i="4"/>
  <c r="BU28" i="4"/>
  <c r="DL28" i="4"/>
  <c r="BV28" i="4"/>
  <c r="BW28" i="4"/>
  <c r="DN28" i="4"/>
  <c r="BX28" i="4"/>
  <c r="DO28" i="4"/>
  <c r="BY28" i="4"/>
  <c r="DP28" i="4"/>
  <c r="BZ28" i="4"/>
  <c r="DQ28" i="4"/>
  <c r="CA28" i="4"/>
  <c r="DR28" i="4"/>
  <c r="CB28" i="4"/>
  <c r="DS28" i="4"/>
  <c r="CC28" i="4"/>
  <c r="CD28" i="4"/>
  <c r="FO29" i="4"/>
  <c r="CE28" i="4"/>
  <c r="DV28" i="4"/>
  <c r="CF28" i="4"/>
  <c r="DW28" i="4"/>
  <c r="CG28" i="4"/>
  <c r="DX28" i="4"/>
  <c r="FR29" i="4"/>
  <c r="CH28" i="4"/>
  <c r="CJ28" i="4"/>
  <c r="CI28" i="4"/>
  <c r="CK28" i="4"/>
  <c r="EB28" i="4"/>
  <c r="CL28" i="4"/>
  <c r="FW29" i="4"/>
  <c r="CM28" i="4"/>
  <c r="ED28" i="4"/>
  <c r="CN28" i="4"/>
  <c r="CO28" i="4"/>
  <c r="EF28" i="4"/>
  <c r="CP28" i="4"/>
  <c r="EG28" i="4"/>
  <c r="CQ28" i="4"/>
  <c r="EH28" i="4"/>
  <c r="CR28" i="4"/>
  <c r="EI28" i="4"/>
  <c r="CS28" i="4"/>
  <c r="EJ28" i="4"/>
  <c r="CT28" i="4"/>
  <c r="CU28" i="4"/>
  <c r="CV28" i="4"/>
  <c r="CW28" i="4"/>
  <c r="FX29" i="4"/>
  <c r="CX28" i="4"/>
  <c r="EO28" i="4"/>
  <c r="CY28" i="4"/>
  <c r="EP28" i="4"/>
  <c r="CZ28" i="4"/>
  <c r="EQ28" i="4"/>
  <c r="DA28" i="4"/>
  <c r="ER28" i="4"/>
  <c r="DB28" i="4"/>
  <c r="ES28" i="4"/>
  <c r="DC28" i="4"/>
  <c r="ET28" i="4"/>
  <c r="DU28" i="4"/>
  <c r="EK28" i="4"/>
  <c r="EM28" i="4"/>
  <c r="FK28" i="4"/>
  <c r="GC28" i="4"/>
  <c r="W29" i="4"/>
  <c r="AR29" i="4"/>
  <c r="BO29" i="4"/>
  <c r="BP29" i="4"/>
  <c r="BQ29" i="4"/>
  <c r="DH29" i="4"/>
  <c r="BR29" i="4"/>
  <c r="DI29" i="4"/>
  <c r="BS29" i="4"/>
  <c r="DJ29" i="4"/>
  <c r="BT29" i="4"/>
  <c r="DK29" i="4"/>
  <c r="BU29" i="4"/>
  <c r="BV29" i="4"/>
  <c r="BW29" i="4"/>
  <c r="DN29" i="4"/>
  <c r="BX29" i="4"/>
  <c r="DO29" i="4"/>
  <c r="BY29" i="4"/>
  <c r="BZ29" i="4"/>
  <c r="DQ29" i="4"/>
  <c r="CA29" i="4"/>
  <c r="FL30" i="4"/>
  <c r="CB29" i="4"/>
  <c r="CC29" i="4"/>
  <c r="DT29" i="4"/>
  <c r="CD29" i="4"/>
  <c r="DU29" i="4"/>
  <c r="CE29" i="4"/>
  <c r="DV29" i="4"/>
  <c r="CF29" i="4"/>
  <c r="DW29" i="4"/>
  <c r="CG29" i="4"/>
  <c r="DX29" i="4"/>
  <c r="CH29" i="4"/>
  <c r="CJ29" i="4"/>
  <c r="CK29" i="4"/>
  <c r="CL29" i="4"/>
  <c r="CM29" i="4"/>
  <c r="ED29" i="4"/>
  <c r="CN29" i="4"/>
  <c r="EE29" i="4"/>
  <c r="CO29" i="4"/>
  <c r="CP29" i="4"/>
  <c r="EG29" i="4"/>
  <c r="CQ29" i="4"/>
  <c r="EH29" i="4"/>
  <c r="CR29" i="4"/>
  <c r="EI29" i="4"/>
  <c r="CS29" i="4"/>
  <c r="CT29" i="4"/>
  <c r="EK29" i="4"/>
  <c r="CU29" i="4"/>
  <c r="FV30" i="4"/>
  <c r="CV29" i="4"/>
  <c r="EM29" i="4"/>
  <c r="CW29" i="4"/>
  <c r="EN29" i="4"/>
  <c r="CX29" i="4"/>
  <c r="EO29" i="4"/>
  <c r="CY29" i="4"/>
  <c r="CZ29" i="4"/>
  <c r="EQ29" i="4"/>
  <c r="DA29" i="4"/>
  <c r="ER29" i="4"/>
  <c r="DB29" i="4"/>
  <c r="ES29" i="4"/>
  <c r="DC29" i="4"/>
  <c r="ET29" i="4"/>
  <c r="DP29" i="4"/>
  <c r="DR29" i="4"/>
  <c r="EB29" i="4"/>
  <c r="EJ29" i="4"/>
  <c r="FU29" i="4"/>
  <c r="FT29" i="4"/>
  <c r="FP29" i="4"/>
  <c r="GD29" i="4"/>
  <c r="W30" i="4"/>
  <c r="V30" i="4"/>
  <c r="AR30" i="4"/>
  <c r="BO30" i="4"/>
  <c r="BN30" i="4"/>
  <c r="BM30" i="4"/>
  <c r="BP30" i="4"/>
  <c r="DG30" i="4"/>
  <c r="BQ30" i="4"/>
  <c r="DH30" i="4"/>
  <c r="BR30" i="4"/>
  <c r="BS30" i="4"/>
  <c r="DJ30" i="4"/>
  <c r="BT30" i="4"/>
  <c r="BU30" i="4"/>
  <c r="DL30" i="4"/>
  <c r="BV30" i="4"/>
  <c r="DM30" i="4"/>
  <c r="BW30" i="4"/>
  <c r="DN30" i="4"/>
  <c r="BX30" i="4"/>
  <c r="BY30" i="4"/>
  <c r="DP30" i="4"/>
  <c r="BZ30" i="4"/>
  <c r="DQ30" i="4"/>
  <c r="CA30" i="4"/>
  <c r="DR30" i="4"/>
  <c r="CB30" i="4"/>
  <c r="CC30" i="4"/>
  <c r="DT30" i="4"/>
  <c r="CD30" i="4"/>
  <c r="CE30" i="4"/>
  <c r="CF30" i="4"/>
  <c r="DW30" i="4"/>
  <c r="CG30" i="4"/>
  <c r="DX30" i="4"/>
  <c r="CH30" i="4"/>
  <c r="CJ30" i="4"/>
  <c r="CI30" i="4"/>
  <c r="CK30" i="4"/>
  <c r="EB30" i="4"/>
  <c r="CL30" i="4"/>
  <c r="CM30" i="4"/>
  <c r="ED30" i="4"/>
  <c r="CN30" i="4"/>
  <c r="EE30" i="4"/>
  <c r="CO30" i="4"/>
  <c r="EF30" i="4"/>
  <c r="CP30" i="4"/>
  <c r="EG30" i="4"/>
  <c r="CQ30" i="4"/>
  <c r="EH30" i="4"/>
  <c r="CR30" i="4"/>
  <c r="EI30" i="4"/>
  <c r="CS30" i="4"/>
  <c r="EJ30" i="4"/>
  <c r="CT30" i="4"/>
  <c r="EK30" i="4"/>
  <c r="CU30" i="4"/>
  <c r="EL30" i="4"/>
  <c r="CV30" i="4"/>
  <c r="CW30" i="4"/>
  <c r="CX30" i="4"/>
  <c r="CY30" i="4"/>
  <c r="EP30" i="4"/>
  <c r="CZ30" i="4"/>
  <c r="EQ30" i="4"/>
  <c r="DA30" i="4"/>
  <c r="ER30" i="4"/>
  <c r="DB30" i="4"/>
  <c r="ES30" i="4"/>
  <c r="DC30" i="4"/>
  <c r="ET30" i="4"/>
  <c r="DI30" i="4"/>
  <c r="DO30" i="4"/>
  <c r="DU30" i="4"/>
  <c r="EC30" i="4"/>
  <c r="FX30" i="4"/>
  <c r="GC30" i="4"/>
  <c r="GD30" i="4"/>
  <c r="W31" i="4"/>
  <c r="AR31" i="4"/>
  <c r="V31" i="4"/>
  <c r="BO31" i="4"/>
  <c r="DF31" i="4"/>
  <c r="DE31" i="4"/>
  <c r="DD31" i="4"/>
  <c r="BP31" i="4"/>
  <c r="DG31" i="4"/>
  <c r="BQ31" i="4"/>
  <c r="BR31" i="4"/>
  <c r="DI31" i="4"/>
  <c r="BS31" i="4"/>
  <c r="DJ31" i="4"/>
  <c r="BT31" i="4"/>
  <c r="DK31" i="4"/>
  <c r="BU31" i="4"/>
  <c r="BV31" i="4"/>
  <c r="DM31" i="4"/>
  <c r="FQ32" i="4"/>
  <c r="BW31" i="4"/>
  <c r="BX31" i="4"/>
  <c r="BY31" i="4"/>
  <c r="DP31" i="4"/>
  <c r="BZ31" i="4"/>
  <c r="CA31" i="4"/>
  <c r="DR31" i="4"/>
  <c r="CB31" i="4"/>
  <c r="CC31" i="4"/>
  <c r="CD31" i="4"/>
  <c r="DU31" i="4"/>
  <c r="CE31" i="4"/>
  <c r="CF31" i="4"/>
  <c r="DW31" i="4"/>
  <c r="CG31" i="4"/>
  <c r="CH31" i="4"/>
  <c r="DY31" i="4"/>
  <c r="CJ31" i="4"/>
  <c r="CI31" i="4"/>
  <c r="CK31" i="4"/>
  <c r="EB31" i="4"/>
  <c r="CL31" i="4"/>
  <c r="EC31" i="4"/>
  <c r="CM31" i="4"/>
  <c r="FX32" i="4"/>
  <c r="CN31" i="4"/>
  <c r="EE31" i="4"/>
  <c r="CO31" i="4"/>
  <c r="EF31" i="4"/>
  <c r="CP31" i="4"/>
  <c r="EG31" i="4"/>
  <c r="CQ31" i="4"/>
  <c r="EH31" i="4"/>
  <c r="CR31" i="4"/>
  <c r="EI31" i="4"/>
  <c r="CS31" i="4"/>
  <c r="EJ31" i="4"/>
  <c r="CT31" i="4"/>
  <c r="EK31" i="4"/>
  <c r="CU31" i="4"/>
  <c r="EL31" i="4"/>
  <c r="CV31" i="4"/>
  <c r="EM31" i="4"/>
  <c r="CW31" i="4"/>
  <c r="EN31" i="4"/>
  <c r="CX31" i="4"/>
  <c r="CY31" i="4"/>
  <c r="CZ31" i="4"/>
  <c r="DA31" i="4"/>
  <c r="ER31" i="4"/>
  <c r="DB31" i="4"/>
  <c r="ES31" i="4"/>
  <c r="DC31" i="4"/>
  <c r="ET31" i="4"/>
  <c r="DL31" i="4"/>
  <c r="DN31" i="4"/>
  <c r="DT31" i="4"/>
  <c r="DV31" i="4"/>
  <c r="EP31" i="4"/>
  <c r="W32" i="4"/>
  <c r="V32" i="4"/>
  <c r="AR32" i="4"/>
  <c r="BO32" i="4"/>
  <c r="BN32" i="4"/>
  <c r="BM32" i="4"/>
  <c r="BP32" i="4"/>
  <c r="BQ32" i="4"/>
  <c r="DH32" i="4"/>
  <c r="BR32" i="4"/>
  <c r="FM33" i="4"/>
  <c r="BS32" i="4"/>
  <c r="DJ32" i="4"/>
  <c r="BT32" i="4"/>
  <c r="BU32" i="4"/>
  <c r="DL32" i="4"/>
  <c r="BV32" i="4"/>
  <c r="DM32" i="4"/>
  <c r="BW32" i="4"/>
  <c r="DN32" i="4"/>
  <c r="BX32" i="4"/>
  <c r="DO32" i="4"/>
  <c r="BY32" i="4"/>
  <c r="BZ32" i="4"/>
  <c r="CA32" i="4"/>
  <c r="CB32" i="4"/>
  <c r="CC32" i="4"/>
  <c r="DT32" i="4"/>
  <c r="CD32" i="4"/>
  <c r="CE32" i="4"/>
  <c r="CF32" i="4"/>
  <c r="CG32" i="4"/>
  <c r="DX32" i="4"/>
  <c r="CH32" i="4"/>
  <c r="DY32" i="4"/>
  <c r="CJ32" i="4"/>
  <c r="CI32" i="4"/>
  <c r="CK32" i="4"/>
  <c r="EB32" i="4"/>
  <c r="CL32" i="4"/>
  <c r="CM32" i="4"/>
  <c r="ED32" i="4"/>
  <c r="CN32" i="4"/>
  <c r="EE32" i="4"/>
  <c r="CO32" i="4"/>
  <c r="CP32" i="4"/>
  <c r="EG32" i="4"/>
  <c r="CQ32" i="4"/>
  <c r="EH32" i="4"/>
  <c r="CR32" i="4"/>
  <c r="EI32" i="4"/>
  <c r="CS32" i="4"/>
  <c r="EJ32" i="4"/>
  <c r="CT32" i="4"/>
  <c r="FU33" i="4"/>
  <c r="EK32" i="4"/>
  <c r="CU32" i="4"/>
  <c r="EL32" i="4"/>
  <c r="CV32" i="4"/>
  <c r="EM32" i="4"/>
  <c r="CW32" i="4"/>
  <c r="CX32" i="4"/>
  <c r="CY32" i="4"/>
  <c r="EP32" i="4"/>
  <c r="CZ32" i="4"/>
  <c r="EQ32" i="4"/>
  <c r="DA32" i="4"/>
  <c r="ER32" i="4"/>
  <c r="DB32" i="4"/>
  <c r="DC32" i="4"/>
  <c r="ET32" i="4"/>
  <c r="DQ32" i="4"/>
  <c r="DS32" i="4"/>
  <c r="DU32" i="4"/>
  <c r="EO32" i="4"/>
  <c r="FW32" i="4"/>
  <c r="FP32" i="4"/>
  <c r="W33" i="4"/>
  <c r="V33" i="4"/>
  <c r="AR33" i="4"/>
  <c r="BO33" i="4"/>
  <c r="BN33" i="4"/>
  <c r="BM33" i="4"/>
  <c r="BP33" i="4"/>
  <c r="BQ33" i="4"/>
  <c r="BR33" i="4"/>
  <c r="FM34" i="4"/>
  <c r="BS33" i="4"/>
  <c r="FN34" i="4"/>
  <c r="BT33" i="4"/>
  <c r="DK33" i="4"/>
  <c r="BU33" i="4"/>
  <c r="BV33" i="4"/>
  <c r="DM33" i="4"/>
  <c r="BW33" i="4"/>
  <c r="DN33" i="4"/>
  <c r="BX33" i="4"/>
  <c r="DO33" i="4"/>
  <c r="BY33" i="4"/>
  <c r="DP33" i="4"/>
  <c r="BZ33" i="4"/>
  <c r="DQ33" i="4"/>
  <c r="CA33" i="4"/>
  <c r="DR33" i="4"/>
  <c r="CB33" i="4"/>
  <c r="DS33" i="4"/>
  <c r="CC33" i="4"/>
  <c r="DT33" i="4"/>
  <c r="CD33" i="4"/>
  <c r="CE33" i="4"/>
  <c r="DV33" i="4"/>
  <c r="CF33" i="4"/>
  <c r="CG33" i="4"/>
  <c r="CH33" i="4"/>
  <c r="DY33" i="4"/>
  <c r="CJ33" i="4"/>
  <c r="EA33" i="4"/>
  <c r="DZ33" i="4"/>
  <c r="CK33" i="4"/>
  <c r="EB33" i="4"/>
  <c r="CL33" i="4"/>
  <c r="CM33" i="4"/>
  <c r="CN33" i="4"/>
  <c r="EE33" i="4"/>
  <c r="CO33" i="4"/>
  <c r="EF33" i="4"/>
  <c r="CP33" i="4"/>
  <c r="EG33" i="4"/>
  <c r="CQ33" i="4"/>
  <c r="EH33" i="4"/>
  <c r="CR33" i="4"/>
  <c r="EI33" i="4"/>
  <c r="CS33" i="4"/>
  <c r="EJ33" i="4"/>
  <c r="CT33" i="4"/>
  <c r="EK33" i="4"/>
  <c r="CU33" i="4"/>
  <c r="EL33" i="4"/>
  <c r="CV33" i="4"/>
  <c r="EM33" i="4"/>
  <c r="CW33" i="4"/>
  <c r="FX34" i="4"/>
  <c r="CX33" i="4"/>
  <c r="CY33" i="4"/>
  <c r="FZ34" i="4"/>
  <c r="CZ33" i="4"/>
  <c r="DA33" i="4"/>
  <c r="ER33" i="4"/>
  <c r="DB33" i="4"/>
  <c r="ES33" i="4"/>
  <c r="DC33" i="4"/>
  <c r="DJ33" i="4"/>
  <c r="DX33" i="4"/>
  <c r="ED33" i="4"/>
  <c r="EN33" i="4"/>
  <c r="EP33" i="4"/>
  <c r="ET33" i="4"/>
  <c r="FT33" i="4"/>
  <c r="FR33" i="4"/>
  <c r="GD33" i="4"/>
  <c r="W34" i="4"/>
  <c r="AR34" i="4"/>
  <c r="BO34" i="4"/>
  <c r="BN34" i="4"/>
  <c r="BM34" i="4"/>
  <c r="BP34" i="4"/>
  <c r="DG34" i="4"/>
  <c r="BQ34" i="4"/>
  <c r="BR34" i="4"/>
  <c r="FM35" i="4"/>
  <c r="BS34" i="4"/>
  <c r="DJ34" i="4"/>
  <c r="BT34" i="4"/>
  <c r="FO35" i="4"/>
  <c r="BU34" i="4"/>
  <c r="FP35" i="4"/>
  <c r="BV34" i="4"/>
  <c r="DM34" i="4"/>
  <c r="BW34" i="4"/>
  <c r="BX34" i="4"/>
  <c r="BY34" i="4"/>
  <c r="BZ34" i="4"/>
  <c r="DQ34" i="4"/>
  <c r="CA34" i="4"/>
  <c r="DR34" i="4"/>
  <c r="CB34" i="4"/>
  <c r="DS34" i="4"/>
  <c r="CC34" i="4"/>
  <c r="DT34" i="4"/>
  <c r="CD34" i="4"/>
  <c r="DU34" i="4"/>
  <c r="CE34" i="4"/>
  <c r="CF34" i="4"/>
  <c r="DW34" i="4"/>
  <c r="CG34" i="4"/>
  <c r="DX34" i="4"/>
  <c r="CH34" i="4"/>
  <c r="CJ34" i="4"/>
  <c r="CK34" i="4"/>
  <c r="EB34" i="4"/>
  <c r="CL34" i="4"/>
  <c r="CM34" i="4"/>
  <c r="ED34" i="4"/>
  <c r="CN34" i="4"/>
  <c r="CO34" i="4"/>
  <c r="FZ35" i="4"/>
  <c r="EF34" i="4"/>
  <c r="CP34" i="4"/>
  <c r="GA35" i="4"/>
  <c r="CQ34" i="4"/>
  <c r="EH34" i="4"/>
  <c r="CR34" i="4"/>
  <c r="CS34" i="4"/>
  <c r="CT34" i="4"/>
  <c r="EK34" i="4"/>
  <c r="CU34" i="4"/>
  <c r="EL34" i="4"/>
  <c r="CV34" i="4"/>
  <c r="CW34" i="4"/>
  <c r="FX35" i="4"/>
  <c r="CX34" i="4"/>
  <c r="CY34" i="4"/>
  <c r="EP34" i="4"/>
  <c r="CZ34" i="4"/>
  <c r="EQ34" i="4"/>
  <c r="DA34" i="4"/>
  <c r="ER34" i="4"/>
  <c r="DB34" i="4"/>
  <c r="ES34" i="4"/>
  <c r="DC34" i="4"/>
  <c r="DI34" i="4"/>
  <c r="DO34" i="4"/>
  <c r="EC34" i="4"/>
  <c r="EE34" i="4"/>
  <c r="EM34" i="4"/>
  <c r="FJ34" i="4"/>
  <c r="GB34" i="4"/>
  <c r="W35" i="4"/>
  <c r="V35" i="4"/>
  <c r="AR35" i="4"/>
  <c r="BO35" i="4"/>
  <c r="DF35" i="4"/>
  <c r="DE35" i="4"/>
  <c r="DD35" i="4"/>
  <c r="BP35" i="4"/>
  <c r="FK36" i="4"/>
  <c r="DG35" i="4"/>
  <c r="BQ35" i="4"/>
  <c r="BR35" i="4"/>
  <c r="DI35" i="4"/>
  <c r="BS35" i="4"/>
  <c r="FN36" i="4"/>
  <c r="BT35" i="4"/>
  <c r="DK35" i="4"/>
  <c r="BU35" i="4"/>
  <c r="BV35" i="4"/>
  <c r="FQ36" i="4"/>
  <c r="DM35" i="4"/>
  <c r="BW35" i="4"/>
  <c r="BX35" i="4"/>
  <c r="FS36" i="4"/>
  <c r="FH36" i="4"/>
  <c r="BY35" i="4"/>
  <c r="DP35" i="4"/>
  <c r="BZ35" i="4"/>
  <c r="DQ35" i="4"/>
  <c r="CA35" i="4"/>
  <c r="DR35" i="4"/>
  <c r="CB35" i="4"/>
  <c r="CC35" i="4"/>
  <c r="DT35" i="4"/>
  <c r="CD35" i="4"/>
  <c r="DU35" i="4"/>
  <c r="CE35" i="4"/>
  <c r="DV35" i="4"/>
  <c r="CF35" i="4"/>
  <c r="CG35" i="4"/>
  <c r="DX35" i="4"/>
  <c r="CH35" i="4"/>
  <c r="DY35" i="4"/>
  <c r="CJ35" i="4"/>
  <c r="CI35" i="4"/>
  <c r="CK35" i="4"/>
  <c r="CL35" i="4"/>
  <c r="FW36" i="4"/>
  <c r="CM35" i="4"/>
  <c r="CN35" i="4"/>
  <c r="EE35" i="4"/>
  <c r="CO35" i="4"/>
  <c r="EF35" i="4"/>
  <c r="CP35" i="4"/>
  <c r="EG35" i="4"/>
  <c r="CQ35" i="4"/>
  <c r="EH35" i="4"/>
  <c r="CR35" i="4"/>
  <c r="EI35" i="4"/>
  <c r="GC36" i="4"/>
  <c r="CS35" i="4"/>
  <c r="CT35" i="4"/>
  <c r="EK35" i="4"/>
  <c r="CU35" i="4"/>
  <c r="CV35" i="4"/>
  <c r="EM35" i="4"/>
  <c r="CW35" i="4"/>
  <c r="EN35" i="4"/>
  <c r="CX35" i="4"/>
  <c r="CY35" i="4"/>
  <c r="CZ35" i="4"/>
  <c r="EQ35" i="4"/>
  <c r="DA35" i="4"/>
  <c r="ER35" i="4"/>
  <c r="DB35" i="4"/>
  <c r="ES35" i="4"/>
  <c r="DC35" i="4"/>
  <c r="GD36" i="4"/>
  <c r="DN35" i="4"/>
  <c r="EB35" i="4"/>
  <c r="EJ35" i="4"/>
  <c r="EP35" i="4"/>
  <c r="FW35" i="4"/>
  <c r="FB35" i="4"/>
  <c r="FN35" i="4"/>
  <c r="W36" i="4"/>
  <c r="V36" i="4"/>
  <c r="AR36" i="4"/>
  <c r="BO36" i="4"/>
  <c r="BN36" i="4"/>
  <c r="BM36" i="4"/>
  <c r="BP36" i="4"/>
  <c r="BQ36" i="4"/>
  <c r="DH36" i="4"/>
  <c r="BR36" i="4"/>
  <c r="FM37" i="4"/>
  <c r="BS36" i="4"/>
  <c r="BT36" i="4"/>
  <c r="DK36" i="4"/>
  <c r="BU36" i="4"/>
  <c r="DL36" i="4"/>
  <c r="BV36" i="4"/>
  <c r="BW36" i="4"/>
  <c r="FR37" i="4"/>
  <c r="DN36" i="4"/>
  <c r="BX36" i="4"/>
  <c r="DO36" i="4"/>
  <c r="BY36" i="4"/>
  <c r="DP36" i="4"/>
  <c r="BZ36" i="4"/>
  <c r="CA36" i="4"/>
  <c r="FL37" i="4"/>
  <c r="CB36" i="4"/>
  <c r="DS36" i="4"/>
  <c r="CC36" i="4"/>
  <c r="DT36" i="4"/>
  <c r="CD36" i="4"/>
  <c r="DU36" i="4"/>
  <c r="CE36" i="4"/>
  <c r="DV36" i="4"/>
  <c r="CF36" i="4"/>
  <c r="DW36" i="4"/>
  <c r="CG36" i="4"/>
  <c r="DX36" i="4"/>
  <c r="CH36" i="4"/>
  <c r="DY36" i="4"/>
  <c r="CJ36" i="4"/>
  <c r="CK36" i="4"/>
  <c r="FV37" i="4"/>
  <c r="EB36" i="4"/>
  <c r="CL36" i="4"/>
  <c r="EC36" i="4"/>
  <c r="CM36" i="4"/>
  <c r="FX37" i="4"/>
  <c r="ED36" i="4"/>
  <c r="CN36" i="4"/>
  <c r="EE36" i="4"/>
  <c r="CO36" i="4"/>
  <c r="CP36" i="4"/>
  <c r="EG36" i="4"/>
  <c r="CQ36" i="4"/>
  <c r="EH36" i="4"/>
  <c r="CR36" i="4"/>
  <c r="CS36" i="4"/>
  <c r="GD37" i="4"/>
  <c r="CT36" i="4"/>
  <c r="EK36" i="4"/>
  <c r="CU36" i="4"/>
  <c r="EL36" i="4"/>
  <c r="CV36" i="4"/>
  <c r="FW37" i="4"/>
  <c r="CW36" i="4"/>
  <c r="EN36" i="4"/>
  <c r="CX36" i="4"/>
  <c r="EO36" i="4"/>
  <c r="CY36" i="4"/>
  <c r="EP36" i="4"/>
  <c r="CZ36" i="4"/>
  <c r="DA36" i="4"/>
  <c r="DB36" i="4"/>
  <c r="GC37" i="4"/>
  <c r="DC36" i="4"/>
  <c r="ET36" i="4"/>
  <c r="DG36" i="4"/>
  <c r="EI36" i="4"/>
  <c r="EQ36" i="4"/>
  <c r="FZ36" i="4"/>
  <c r="W37" i="4"/>
  <c r="V37" i="4"/>
  <c r="AR37" i="4"/>
  <c r="BO37" i="4"/>
  <c r="BN37" i="4"/>
  <c r="BM37" i="4"/>
  <c r="BP37" i="4"/>
  <c r="FK38" i="4"/>
  <c r="BQ37" i="4"/>
  <c r="DH37" i="4"/>
  <c r="BR37" i="4"/>
  <c r="DI37" i="4"/>
  <c r="BS37" i="4"/>
  <c r="BT37" i="4"/>
  <c r="DK37" i="4"/>
  <c r="BU37" i="4"/>
  <c r="DL37" i="4"/>
  <c r="BV37" i="4"/>
  <c r="BW37" i="4"/>
  <c r="DN37" i="4"/>
  <c r="BX37" i="4"/>
  <c r="BY37" i="4"/>
  <c r="BZ37" i="4"/>
  <c r="CA37" i="4"/>
  <c r="CB37" i="4"/>
  <c r="DS37" i="4"/>
  <c r="CC37" i="4"/>
  <c r="CD37" i="4"/>
  <c r="FO38" i="4"/>
  <c r="CE37" i="4"/>
  <c r="DV37" i="4"/>
  <c r="CF37" i="4"/>
  <c r="DW37" i="4"/>
  <c r="CG37" i="4"/>
  <c r="DX37" i="4"/>
  <c r="CH37" i="4"/>
  <c r="DY37" i="4"/>
  <c r="CJ37" i="4"/>
  <c r="CK37" i="4"/>
  <c r="FV38" i="4"/>
  <c r="EZ38" i="4"/>
  <c r="CL37" i="4"/>
  <c r="EC37" i="4"/>
  <c r="CM37" i="4"/>
  <c r="CN37" i="4"/>
  <c r="EE37" i="4"/>
  <c r="CO37" i="4"/>
  <c r="EF37" i="4"/>
  <c r="CP37" i="4"/>
  <c r="EG37" i="4"/>
  <c r="CQ37" i="4"/>
  <c r="CR37" i="4"/>
  <c r="GC38" i="4"/>
  <c r="EI37" i="4"/>
  <c r="CS37" i="4"/>
  <c r="EJ37" i="4"/>
  <c r="CT37" i="4"/>
  <c r="EK37" i="4"/>
  <c r="CU37" i="4"/>
  <c r="CV37" i="4"/>
  <c r="EM37" i="4"/>
  <c r="CW37" i="4"/>
  <c r="CX37" i="4"/>
  <c r="EO37" i="4"/>
  <c r="CY37" i="4"/>
  <c r="CZ37" i="4"/>
  <c r="DA37" i="4"/>
  <c r="DB37" i="4"/>
  <c r="ES37" i="4"/>
  <c r="DC37" i="4"/>
  <c r="ET37" i="4"/>
  <c r="DP37" i="4"/>
  <c r="DR37" i="4"/>
  <c r="ED37" i="4"/>
  <c r="EN37" i="4"/>
  <c r="FO37" i="4"/>
  <c r="FS37" i="4"/>
  <c r="FH37" i="4"/>
  <c r="W38" i="4"/>
  <c r="V38" i="4"/>
  <c r="AR38" i="4"/>
  <c r="BO38" i="4"/>
  <c r="BN38" i="4"/>
  <c r="BM38" i="4"/>
  <c r="BP38" i="4"/>
  <c r="BQ38" i="4"/>
  <c r="BR38" i="4"/>
  <c r="FM39" i="4"/>
  <c r="BS38" i="4"/>
  <c r="DJ38" i="4"/>
  <c r="BT38" i="4"/>
  <c r="DK38" i="4"/>
  <c r="BU38" i="4"/>
  <c r="DL38" i="4"/>
  <c r="BV38" i="4"/>
  <c r="BW38" i="4"/>
  <c r="DN38" i="4"/>
  <c r="BX38" i="4"/>
  <c r="DO38" i="4"/>
  <c r="BY38" i="4"/>
  <c r="DP38" i="4"/>
  <c r="BZ38" i="4"/>
  <c r="FK39" i="4"/>
  <c r="CA38" i="4"/>
  <c r="DR38" i="4"/>
  <c r="CB38" i="4"/>
  <c r="CC38" i="4"/>
  <c r="DT38" i="4"/>
  <c r="CD38" i="4"/>
  <c r="DU38" i="4"/>
  <c r="CE38" i="4"/>
  <c r="CF38" i="4"/>
  <c r="CG38" i="4"/>
  <c r="CH38" i="4"/>
  <c r="DY38" i="4"/>
  <c r="CJ38" i="4"/>
  <c r="CI38" i="4"/>
  <c r="CK38" i="4"/>
  <c r="CL38" i="4"/>
  <c r="CM38" i="4"/>
  <c r="CN38" i="4"/>
  <c r="CO38" i="4"/>
  <c r="EF38" i="4"/>
  <c r="CP38" i="4"/>
  <c r="CQ38" i="4"/>
  <c r="EH38" i="4"/>
  <c r="CR38" i="4"/>
  <c r="CS38" i="4"/>
  <c r="EJ38" i="4"/>
  <c r="CT38" i="4"/>
  <c r="EK38" i="4"/>
  <c r="CU38" i="4"/>
  <c r="EL38" i="4"/>
  <c r="CV38" i="4"/>
  <c r="EM38" i="4"/>
  <c r="CW38" i="4"/>
  <c r="EN38" i="4"/>
  <c r="CX38" i="4"/>
  <c r="EO38" i="4"/>
  <c r="CY38" i="4"/>
  <c r="EP38" i="4"/>
  <c r="CZ38" i="4"/>
  <c r="EQ38" i="4"/>
  <c r="DA38" i="4"/>
  <c r="DB38" i="4"/>
  <c r="ES38" i="4"/>
  <c r="DC38" i="4"/>
  <c r="DG38" i="4"/>
  <c r="DS38" i="4"/>
  <c r="DW38" i="4"/>
  <c r="EC38" i="4"/>
  <c r="EE38" i="4"/>
  <c r="FJ38" i="4"/>
  <c r="FL38" i="4"/>
  <c r="FX38" i="4"/>
  <c r="FY38" i="4"/>
  <c r="W39" i="4"/>
  <c r="AR39" i="4"/>
  <c r="BO39" i="4"/>
  <c r="BP39" i="4"/>
  <c r="DG39" i="4"/>
  <c r="BQ39" i="4"/>
  <c r="BR39" i="4"/>
  <c r="DI39" i="4"/>
  <c r="BS39" i="4"/>
  <c r="DJ39" i="4"/>
  <c r="BT39" i="4"/>
  <c r="BU39" i="4"/>
  <c r="BV39" i="4"/>
  <c r="BW39" i="4"/>
  <c r="DN39" i="4"/>
  <c r="BX39" i="4"/>
  <c r="BY39" i="4"/>
  <c r="DP39" i="4"/>
  <c r="BZ39" i="4"/>
  <c r="DQ39" i="4"/>
  <c r="CA39" i="4"/>
  <c r="DR39" i="4"/>
  <c r="CB39" i="4"/>
  <c r="DS39" i="4"/>
  <c r="CC39" i="4"/>
  <c r="DT39" i="4"/>
  <c r="CD39" i="4"/>
  <c r="DU39" i="4"/>
  <c r="CE39" i="4"/>
  <c r="DV39" i="4"/>
  <c r="CF39" i="4"/>
  <c r="DW39" i="4"/>
  <c r="CG39" i="4"/>
  <c r="DX39" i="4"/>
  <c r="CH39" i="4"/>
  <c r="DY39" i="4"/>
  <c r="CJ39" i="4"/>
  <c r="CK39" i="4"/>
  <c r="EB39" i="4"/>
  <c r="CL39" i="4"/>
  <c r="EC39" i="4"/>
  <c r="CM39" i="4"/>
  <c r="ED39" i="4"/>
  <c r="CN39" i="4"/>
  <c r="EE39" i="4"/>
  <c r="CO39" i="4"/>
  <c r="CP39" i="4"/>
  <c r="EG39" i="4"/>
  <c r="CQ39" i="4"/>
  <c r="CR39" i="4"/>
  <c r="CS39" i="4"/>
  <c r="EJ39" i="4"/>
  <c r="CT39" i="4"/>
  <c r="EK39" i="4"/>
  <c r="CU39" i="4"/>
  <c r="CV39" i="4"/>
  <c r="FW40" i="4"/>
  <c r="CW39" i="4"/>
  <c r="CX39" i="4"/>
  <c r="FY40" i="4"/>
  <c r="CY39" i="4"/>
  <c r="CZ39" i="4"/>
  <c r="EQ39" i="4"/>
  <c r="DA39" i="4"/>
  <c r="ER39" i="4"/>
  <c r="DB39" i="4"/>
  <c r="DC39" i="4"/>
  <c r="ET39" i="4"/>
  <c r="DH39" i="4"/>
  <c r="EH39" i="4"/>
  <c r="FN39" i="4"/>
  <c r="FY39" i="4"/>
  <c r="FS39" i="4"/>
  <c r="W40" i="4"/>
  <c r="V40" i="4"/>
  <c r="AR40" i="4"/>
  <c r="BO40" i="4"/>
  <c r="BN40" i="4"/>
  <c r="BM40" i="4"/>
  <c r="BP40" i="4"/>
  <c r="FK41" i="4"/>
  <c r="BQ40" i="4"/>
  <c r="DH40" i="4"/>
  <c r="BR40" i="4"/>
  <c r="BS40" i="4"/>
  <c r="DJ40" i="4"/>
  <c r="BT40" i="4"/>
  <c r="BU40" i="4"/>
  <c r="BV40" i="4"/>
  <c r="BW40" i="4"/>
  <c r="DN40" i="4"/>
  <c r="BX40" i="4"/>
  <c r="DO40" i="4"/>
  <c r="BY40" i="4"/>
  <c r="DP40" i="4"/>
  <c r="BZ40" i="4"/>
  <c r="CA40" i="4"/>
  <c r="CB40" i="4"/>
  <c r="CC40" i="4"/>
  <c r="DT40" i="4"/>
  <c r="CD40" i="4"/>
  <c r="CE40" i="4"/>
  <c r="FP41" i="4"/>
  <c r="FE41" i="4"/>
  <c r="CF40" i="4"/>
  <c r="CG40" i="4"/>
  <c r="DX40" i="4"/>
  <c r="CH40" i="4"/>
  <c r="CJ40" i="4"/>
  <c r="FU41" i="4"/>
  <c r="CI40" i="4"/>
  <c r="CK40" i="4"/>
  <c r="EB40" i="4"/>
  <c r="CL40" i="4"/>
  <c r="CM40" i="4"/>
  <c r="ED40" i="4"/>
  <c r="CN40" i="4"/>
  <c r="CO40" i="4"/>
  <c r="FZ41" i="4"/>
  <c r="CP40" i="4"/>
  <c r="GA41" i="4"/>
  <c r="CQ40" i="4"/>
  <c r="EH40" i="4"/>
  <c r="CR40" i="4"/>
  <c r="EI40" i="4"/>
  <c r="CS40" i="4"/>
  <c r="EJ40" i="4"/>
  <c r="CT40" i="4"/>
  <c r="EK40" i="4"/>
  <c r="CU40" i="4"/>
  <c r="FV41" i="4"/>
  <c r="CV40" i="4"/>
  <c r="EM40" i="4"/>
  <c r="CW40" i="4"/>
  <c r="EN40" i="4"/>
  <c r="CX40" i="4"/>
  <c r="CY40" i="4"/>
  <c r="EP40" i="4"/>
  <c r="CZ40" i="4"/>
  <c r="DA40" i="4"/>
  <c r="ER40" i="4"/>
  <c r="DB40" i="4"/>
  <c r="DC40" i="4"/>
  <c r="ET40" i="4"/>
  <c r="DM40" i="4"/>
  <c r="DS40" i="4"/>
  <c r="DU40" i="4"/>
  <c r="EO40" i="4"/>
  <c r="EQ40" i="4"/>
  <c r="GA40" i="4"/>
  <c r="W41" i="4"/>
  <c r="V41" i="4"/>
  <c r="AR41" i="4"/>
  <c r="BO41" i="4"/>
  <c r="BP41" i="4"/>
  <c r="BQ41" i="4"/>
  <c r="FL42" i="4"/>
  <c r="BR41" i="4"/>
  <c r="DI41" i="4"/>
  <c r="BS41" i="4"/>
  <c r="DJ41" i="4"/>
  <c r="BT41" i="4"/>
  <c r="DK41" i="4"/>
  <c r="BU41" i="4"/>
  <c r="DL41" i="4"/>
  <c r="BV41" i="4"/>
  <c r="DM41" i="4"/>
  <c r="BW41" i="4"/>
  <c r="BX41" i="4"/>
  <c r="DO41" i="4"/>
  <c r="BY41" i="4"/>
  <c r="DP41" i="4"/>
  <c r="BZ41" i="4"/>
  <c r="DQ41" i="4"/>
  <c r="CA41" i="4"/>
  <c r="DR41" i="4"/>
  <c r="CB41" i="4"/>
  <c r="CC41" i="4"/>
  <c r="DT41" i="4"/>
  <c r="CD41" i="4"/>
  <c r="FO42" i="4"/>
  <c r="FD42" i="4"/>
  <c r="CE41" i="4"/>
  <c r="DV41" i="4"/>
  <c r="CF41" i="4"/>
  <c r="DW41" i="4"/>
  <c r="CG41" i="4"/>
  <c r="DX41" i="4"/>
  <c r="CH41" i="4"/>
  <c r="DY41" i="4"/>
  <c r="CJ41" i="4"/>
  <c r="EA41" i="4"/>
  <c r="DZ41" i="4"/>
  <c r="CK41" i="4"/>
  <c r="CL41" i="4"/>
  <c r="CM41" i="4"/>
  <c r="ED41" i="4"/>
  <c r="CN41" i="4"/>
  <c r="CO41" i="4"/>
  <c r="CP41" i="4"/>
  <c r="EG41" i="4"/>
  <c r="CQ41" i="4"/>
  <c r="CR41" i="4"/>
  <c r="EI41" i="4"/>
  <c r="CS41" i="4"/>
  <c r="CT41" i="4"/>
  <c r="EK41" i="4"/>
  <c r="CU41" i="4"/>
  <c r="EL41" i="4"/>
  <c r="CV41" i="4"/>
  <c r="CW41" i="4"/>
  <c r="EN41" i="4"/>
  <c r="CX41" i="4"/>
  <c r="EO41" i="4"/>
  <c r="CY41" i="4"/>
  <c r="FZ42" i="4"/>
  <c r="CZ41" i="4"/>
  <c r="DA41" i="4"/>
  <c r="ER41" i="4"/>
  <c r="DB41" i="4"/>
  <c r="DC41" i="4"/>
  <c r="DF41" i="4"/>
  <c r="DE41" i="4"/>
  <c r="DD41" i="4"/>
  <c r="DH41" i="4"/>
  <c r="EF41" i="4"/>
  <c r="EP41" i="4"/>
  <c r="FT41" i="4"/>
  <c r="FR41" i="4"/>
  <c r="W42" i="4"/>
  <c r="AR42" i="4"/>
  <c r="V42" i="4"/>
  <c r="BO42" i="4"/>
  <c r="BN42" i="4"/>
  <c r="BM42" i="4"/>
  <c r="BP42" i="4"/>
  <c r="DG42" i="4"/>
  <c r="BQ42" i="4"/>
  <c r="FL43" i="4"/>
  <c r="DH42" i="4"/>
  <c r="BR42" i="4"/>
  <c r="BS42" i="4"/>
  <c r="DJ42" i="4"/>
  <c r="BT42" i="4"/>
  <c r="DK42" i="4"/>
  <c r="BU42" i="4"/>
  <c r="DL42" i="4"/>
  <c r="BV42" i="4"/>
  <c r="BW42" i="4"/>
  <c r="DN42" i="4"/>
  <c r="BX42" i="4"/>
  <c r="BY42" i="4"/>
  <c r="DP42" i="4"/>
  <c r="BZ42" i="4"/>
  <c r="CA42" i="4"/>
  <c r="DR42" i="4"/>
  <c r="CB42" i="4"/>
  <c r="DS42" i="4"/>
  <c r="CC42" i="4"/>
  <c r="DT42" i="4"/>
  <c r="CD42" i="4"/>
  <c r="DU42" i="4"/>
  <c r="CE42" i="4"/>
  <c r="CF42" i="4"/>
  <c r="DW42" i="4"/>
  <c r="CG42" i="4"/>
  <c r="DX42" i="4"/>
  <c r="CH42" i="4"/>
  <c r="CJ42" i="4"/>
  <c r="CI42" i="4"/>
  <c r="CK42" i="4"/>
  <c r="EB42" i="4"/>
  <c r="CL42" i="4"/>
  <c r="FW43" i="4"/>
  <c r="CM42" i="4"/>
  <c r="ED42" i="4"/>
  <c r="CN42" i="4"/>
  <c r="EE42" i="4"/>
  <c r="CO42" i="4"/>
  <c r="CP42" i="4"/>
  <c r="CQ42" i="4"/>
  <c r="EH42" i="4"/>
  <c r="CR42" i="4"/>
  <c r="EI42" i="4"/>
  <c r="CS42" i="4"/>
  <c r="CT42" i="4"/>
  <c r="EK42" i="4"/>
  <c r="CU42" i="4"/>
  <c r="CV42" i="4"/>
  <c r="EM42" i="4"/>
  <c r="CW42" i="4"/>
  <c r="EN42" i="4"/>
  <c r="CX42" i="4"/>
  <c r="CY42" i="4"/>
  <c r="EP42" i="4"/>
  <c r="CZ42" i="4"/>
  <c r="EQ42" i="4"/>
  <c r="DA42" i="4"/>
  <c r="ER42" i="4"/>
  <c r="DB42" i="4"/>
  <c r="DC42" i="4"/>
  <c r="ET42" i="4"/>
  <c r="DI42" i="4"/>
  <c r="DO42" i="4"/>
  <c r="DQ42" i="4"/>
  <c r="EC42" i="4"/>
  <c r="ES42" i="4"/>
  <c r="FQ42" i="4"/>
  <c r="W43" i="4"/>
  <c r="V43" i="4"/>
  <c r="AR43" i="4"/>
  <c r="BO43" i="4"/>
  <c r="DF43" i="4"/>
  <c r="BP43" i="4"/>
  <c r="DG43" i="4"/>
  <c r="BQ43" i="4"/>
  <c r="DH43" i="4"/>
  <c r="BR43" i="4"/>
  <c r="DI43" i="4"/>
  <c r="BS43" i="4"/>
  <c r="BT43" i="4"/>
  <c r="FO44" i="4"/>
  <c r="FD44" i="4"/>
  <c r="BU43" i="4"/>
  <c r="BV43" i="4"/>
  <c r="FQ44" i="4"/>
  <c r="FF44" i="4"/>
  <c r="BW43" i="4"/>
  <c r="DN43" i="4"/>
  <c r="BX43" i="4"/>
  <c r="DO43" i="4"/>
  <c r="BY43" i="4"/>
  <c r="DP43" i="4"/>
  <c r="BZ43" i="4"/>
  <c r="FK44" i="4"/>
  <c r="DQ43" i="4"/>
  <c r="CA43" i="4"/>
  <c r="CB43" i="4"/>
  <c r="CC43" i="4"/>
  <c r="DT43" i="4"/>
  <c r="CD43" i="4"/>
  <c r="DU43" i="4"/>
  <c r="CE43" i="4"/>
  <c r="FP44" i="4"/>
  <c r="CF43" i="4"/>
  <c r="DW43" i="4"/>
  <c r="CG43" i="4"/>
  <c r="DX43" i="4"/>
  <c r="CH43" i="4"/>
  <c r="DY43" i="4"/>
  <c r="CJ43" i="4"/>
  <c r="CK43" i="4"/>
  <c r="CL43" i="4"/>
  <c r="EC43" i="4"/>
  <c r="CM43" i="4"/>
  <c r="ED43" i="4"/>
  <c r="CN43" i="4"/>
  <c r="EE43" i="4"/>
  <c r="CO43" i="4"/>
  <c r="EF43" i="4"/>
  <c r="CP43" i="4"/>
  <c r="EG43" i="4"/>
  <c r="CQ43" i="4"/>
  <c r="EH43" i="4"/>
  <c r="CR43" i="4"/>
  <c r="CS43" i="4"/>
  <c r="EJ43" i="4"/>
  <c r="CT43" i="4"/>
  <c r="EK43" i="4"/>
  <c r="CU43" i="4"/>
  <c r="EL43" i="4"/>
  <c r="CV43" i="4"/>
  <c r="EM43" i="4"/>
  <c r="CW43" i="4"/>
  <c r="EN43" i="4"/>
  <c r="CX43" i="4"/>
  <c r="CY43" i="4"/>
  <c r="EP43" i="4"/>
  <c r="CZ43" i="4"/>
  <c r="EQ43" i="4"/>
  <c r="DA43" i="4"/>
  <c r="ER43" i="4"/>
  <c r="DB43" i="4"/>
  <c r="ES43" i="4"/>
  <c r="DC43" i="4"/>
  <c r="GD44" i="4"/>
  <c r="DL43" i="4"/>
  <c r="DV43" i="4"/>
  <c r="ET43" i="4"/>
  <c r="FM43" i="4"/>
  <c r="GC43" i="4"/>
  <c r="W44" i="4"/>
  <c r="AR44" i="4"/>
  <c r="BO44" i="4"/>
  <c r="BN44" i="4"/>
  <c r="BM44" i="4"/>
  <c r="BP44" i="4"/>
  <c r="DG44" i="4"/>
  <c r="BQ44" i="4"/>
  <c r="DH44" i="4"/>
  <c r="BR44" i="4"/>
  <c r="BS44" i="4"/>
  <c r="BT44" i="4"/>
  <c r="BU44" i="4"/>
  <c r="DL44" i="4"/>
  <c r="BV44" i="4"/>
  <c r="DM44" i="4"/>
  <c r="BW44" i="4"/>
  <c r="DN44" i="4"/>
  <c r="BX44" i="4"/>
  <c r="DO44" i="4"/>
  <c r="BY44" i="4"/>
  <c r="DP44" i="4"/>
  <c r="BZ44" i="4"/>
  <c r="DQ44" i="4"/>
  <c r="CA44" i="4"/>
  <c r="DR44" i="4"/>
  <c r="CB44" i="4"/>
  <c r="DS44" i="4"/>
  <c r="CC44" i="4"/>
  <c r="DT44" i="4"/>
  <c r="CD44" i="4"/>
  <c r="DU44" i="4"/>
  <c r="CE44" i="4"/>
  <c r="DV44" i="4"/>
  <c r="CF44" i="4"/>
  <c r="DW44" i="4"/>
  <c r="CG44" i="4"/>
  <c r="DX44" i="4"/>
  <c r="CH44" i="4"/>
  <c r="CJ44" i="4"/>
  <c r="CI44" i="4"/>
  <c r="CK44" i="4"/>
  <c r="EB44" i="4"/>
  <c r="CL44" i="4"/>
  <c r="EC44" i="4"/>
  <c r="CM44" i="4"/>
  <c r="CN44" i="4"/>
  <c r="CO44" i="4"/>
  <c r="CP44" i="4"/>
  <c r="CQ44" i="4"/>
  <c r="EH44" i="4"/>
  <c r="CR44" i="4"/>
  <c r="GC45" i="4"/>
  <c r="EI44" i="4"/>
  <c r="CS44" i="4"/>
  <c r="EJ44" i="4"/>
  <c r="CT44" i="4"/>
  <c r="CU44" i="4"/>
  <c r="CV44" i="4"/>
  <c r="EM44" i="4"/>
  <c r="CW44" i="4"/>
  <c r="EN44" i="4"/>
  <c r="CX44" i="4"/>
  <c r="EO44" i="4"/>
  <c r="CY44" i="4"/>
  <c r="EP44" i="4"/>
  <c r="CZ44" i="4"/>
  <c r="DA44" i="4"/>
  <c r="ER44" i="4"/>
  <c r="DB44" i="4"/>
  <c r="ES44" i="4"/>
  <c r="DC44" i="4"/>
  <c r="DK44" i="4"/>
  <c r="DY44" i="4"/>
  <c r="EG44" i="4"/>
  <c r="FZ44" i="4"/>
  <c r="FR44" i="4"/>
  <c r="W45" i="4"/>
  <c r="AR45" i="4"/>
  <c r="V45" i="4"/>
  <c r="BO45" i="4"/>
  <c r="BN45" i="4"/>
  <c r="BM45" i="4"/>
  <c r="BP45" i="4"/>
  <c r="BQ45" i="4"/>
  <c r="DH45" i="4"/>
  <c r="BR45" i="4"/>
  <c r="BS45" i="4"/>
  <c r="BT45" i="4"/>
  <c r="DK45" i="4"/>
  <c r="BU45" i="4"/>
  <c r="DL45" i="4"/>
  <c r="BV45" i="4"/>
  <c r="DM45" i="4"/>
  <c r="BW45" i="4"/>
  <c r="DN45" i="4"/>
  <c r="BX45" i="4"/>
  <c r="BY45" i="4"/>
  <c r="DP45" i="4"/>
  <c r="BZ45" i="4"/>
  <c r="DQ45" i="4"/>
  <c r="CA45" i="4"/>
  <c r="CB45" i="4"/>
  <c r="DS45" i="4"/>
  <c r="CC45" i="4"/>
  <c r="CD45" i="4"/>
  <c r="FO46" i="4"/>
  <c r="DU45" i="4"/>
  <c r="CE45" i="4"/>
  <c r="CF45" i="4"/>
  <c r="DW45" i="4"/>
  <c r="CG45" i="4"/>
  <c r="DX45" i="4"/>
  <c r="CH45" i="4"/>
  <c r="DY45" i="4"/>
  <c r="CJ45" i="4"/>
  <c r="CK45" i="4"/>
  <c r="CL45" i="4"/>
  <c r="CM45" i="4"/>
  <c r="CN45" i="4"/>
  <c r="CO45" i="4"/>
  <c r="EF45" i="4"/>
  <c r="CP45" i="4"/>
  <c r="CQ45" i="4"/>
  <c r="GB46" i="4"/>
  <c r="FF46" i="4"/>
  <c r="CR45" i="4"/>
  <c r="EI45" i="4"/>
  <c r="CS45" i="4"/>
  <c r="CT45" i="4"/>
  <c r="EK45" i="4"/>
  <c r="CU45" i="4"/>
  <c r="CV45" i="4"/>
  <c r="EM45" i="4"/>
  <c r="CW45" i="4"/>
  <c r="CX45" i="4"/>
  <c r="EO45" i="4"/>
  <c r="CY45" i="4"/>
  <c r="CZ45" i="4"/>
  <c r="EQ45" i="4"/>
  <c r="DA45" i="4"/>
  <c r="ER45" i="4"/>
  <c r="DB45" i="4"/>
  <c r="ES45" i="4"/>
  <c r="DC45" i="4"/>
  <c r="DR45" i="4"/>
  <c r="EH45" i="4"/>
  <c r="EL45" i="4"/>
  <c r="EN45" i="4"/>
  <c r="FL45" i="4"/>
  <c r="FO45" i="4"/>
  <c r="FP45" i="4"/>
  <c r="W46" i="4"/>
  <c r="V46" i="4"/>
  <c r="AR46" i="4"/>
  <c r="BO46" i="4"/>
  <c r="BN46" i="4"/>
  <c r="BM46" i="4"/>
  <c r="BP46" i="4"/>
  <c r="BQ46" i="4"/>
  <c r="FL47" i="4"/>
  <c r="BR46" i="4"/>
  <c r="BS46" i="4"/>
  <c r="BT46" i="4"/>
  <c r="DK46" i="4"/>
  <c r="BU46" i="4"/>
  <c r="DL46" i="4"/>
  <c r="BV46" i="4"/>
  <c r="BW46" i="4"/>
  <c r="BX46" i="4"/>
  <c r="DO46" i="4"/>
  <c r="BY46" i="4"/>
  <c r="BZ46" i="4"/>
  <c r="DQ46" i="4"/>
  <c r="CA46" i="4"/>
  <c r="DR46" i="4"/>
  <c r="CB46" i="4"/>
  <c r="CC46" i="4"/>
  <c r="DT46" i="4"/>
  <c r="CD46" i="4"/>
  <c r="DU46" i="4"/>
  <c r="CE46" i="4"/>
  <c r="DV46" i="4"/>
  <c r="CF46" i="4"/>
  <c r="CG46" i="4"/>
  <c r="DX46" i="4"/>
  <c r="CH46" i="4"/>
  <c r="DY46" i="4"/>
  <c r="CJ46" i="4"/>
  <c r="FU47" i="4"/>
  <c r="FT47" i="4"/>
  <c r="CK46" i="4"/>
  <c r="CL46" i="4"/>
  <c r="CM46" i="4"/>
  <c r="CN46" i="4"/>
  <c r="EE46" i="4"/>
  <c r="CO46" i="4"/>
  <c r="CP46" i="4"/>
  <c r="EG46" i="4"/>
  <c r="CQ46" i="4"/>
  <c r="EH46" i="4"/>
  <c r="CR46" i="4"/>
  <c r="CS46" i="4"/>
  <c r="EJ46" i="4"/>
  <c r="CT46" i="4"/>
  <c r="CU46" i="4"/>
  <c r="EL46" i="4"/>
  <c r="CV46" i="4"/>
  <c r="EM46" i="4"/>
  <c r="CW46" i="4"/>
  <c r="EN46" i="4"/>
  <c r="CX46" i="4"/>
  <c r="CY46" i="4"/>
  <c r="EP46" i="4"/>
  <c r="CZ46" i="4"/>
  <c r="EQ46" i="4"/>
  <c r="DA46" i="4"/>
  <c r="DB46" i="4"/>
  <c r="ES46" i="4"/>
  <c r="DC46" i="4"/>
  <c r="ET46" i="4"/>
  <c r="DI46" i="4"/>
  <c r="DW46" i="4"/>
  <c r="EC46" i="4"/>
  <c r="EK46" i="4"/>
  <c r="FQ46" i="4"/>
  <c r="FR46" i="4"/>
  <c r="GC46" i="4"/>
  <c r="FG46" i="4"/>
  <c r="W47" i="4"/>
  <c r="V47" i="4"/>
  <c r="AR47" i="4"/>
  <c r="BO47" i="4"/>
  <c r="DF47" i="4"/>
  <c r="DE47" i="4"/>
  <c r="DD47" i="4"/>
  <c r="BP47" i="4"/>
  <c r="DG47" i="4"/>
  <c r="BQ47" i="4"/>
  <c r="DH47" i="4"/>
  <c r="BR47" i="4"/>
  <c r="DI47" i="4"/>
  <c r="BS47" i="4"/>
  <c r="BT47" i="4"/>
  <c r="DK47" i="4"/>
  <c r="BU47" i="4"/>
  <c r="BV47" i="4"/>
  <c r="BW47" i="4"/>
  <c r="DN47" i="4"/>
  <c r="BX47" i="4"/>
  <c r="DO47" i="4"/>
  <c r="BY47" i="4"/>
  <c r="BZ47" i="4"/>
  <c r="DQ47" i="4"/>
  <c r="CA47" i="4"/>
  <c r="CB47" i="4"/>
  <c r="CC47" i="4"/>
  <c r="DT47" i="4"/>
  <c r="CD47" i="4"/>
  <c r="DU47" i="4"/>
  <c r="CE47" i="4"/>
  <c r="DV47" i="4"/>
  <c r="CF47" i="4"/>
  <c r="DW47" i="4"/>
  <c r="CG47" i="4"/>
  <c r="CH47" i="4"/>
  <c r="CJ47" i="4"/>
  <c r="EA47" i="4"/>
  <c r="DZ47" i="4"/>
  <c r="CK47" i="4"/>
  <c r="CL47" i="4"/>
  <c r="EC47" i="4"/>
  <c r="CM47" i="4"/>
  <c r="CN47" i="4"/>
  <c r="EE47" i="4"/>
  <c r="CO47" i="4"/>
  <c r="EF47" i="4"/>
  <c r="CP47" i="4"/>
  <c r="CQ47" i="4"/>
  <c r="CR47" i="4"/>
  <c r="CS47" i="4"/>
  <c r="CT47" i="4"/>
  <c r="EK47" i="4"/>
  <c r="CU47" i="4"/>
  <c r="CV47" i="4"/>
  <c r="EM47" i="4"/>
  <c r="CW47" i="4"/>
  <c r="EN47" i="4"/>
  <c r="CX47" i="4"/>
  <c r="CY47" i="4"/>
  <c r="CZ47" i="4"/>
  <c r="EQ47" i="4"/>
  <c r="DA47" i="4"/>
  <c r="DB47" i="4"/>
  <c r="ES47" i="4"/>
  <c r="DC47" i="4"/>
  <c r="DL47" i="4"/>
  <c r="DX47" i="4"/>
  <c r="EH47" i="4"/>
  <c r="EJ47" i="4"/>
  <c r="EL47" i="4"/>
  <c r="ER47" i="4"/>
  <c r="GA47" i="4"/>
  <c r="W48" i="4"/>
  <c r="AR48" i="4"/>
  <c r="BO48" i="4"/>
  <c r="BP48" i="4"/>
  <c r="DG48" i="4"/>
  <c r="BQ48" i="4"/>
  <c r="DH48" i="4"/>
  <c r="BR48" i="4"/>
  <c r="BS48" i="4"/>
  <c r="DJ48" i="4"/>
  <c r="BT48" i="4"/>
  <c r="BU48" i="4"/>
  <c r="BV48" i="4"/>
  <c r="BW48" i="4"/>
  <c r="DN48" i="4"/>
  <c r="BX48" i="4"/>
  <c r="BY48" i="4"/>
  <c r="DP48" i="4"/>
  <c r="BZ48" i="4"/>
  <c r="DQ48" i="4"/>
  <c r="CA48" i="4"/>
  <c r="DR48" i="4"/>
  <c r="CB48" i="4"/>
  <c r="CC48" i="4"/>
  <c r="CD48" i="4"/>
  <c r="DU48" i="4"/>
  <c r="CE48" i="4"/>
  <c r="DV48" i="4"/>
  <c r="CF48" i="4"/>
  <c r="DW48" i="4"/>
  <c r="CG48" i="4"/>
  <c r="CH48" i="4"/>
  <c r="CJ48" i="4"/>
  <c r="FU49" i="4"/>
  <c r="CI48" i="4"/>
  <c r="CK48" i="4"/>
  <c r="CL48" i="4"/>
  <c r="EC48" i="4"/>
  <c r="CM48" i="4"/>
  <c r="ED48" i="4"/>
  <c r="CN48" i="4"/>
  <c r="EE48" i="4"/>
  <c r="CO48" i="4"/>
  <c r="CP48" i="4"/>
  <c r="EG48" i="4"/>
  <c r="CQ48" i="4"/>
  <c r="EH48" i="4"/>
  <c r="CR48" i="4"/>
  <c r="EI48" i="4"/>
  <c r="CS48" i="4"/>
  <c r="GD49" i="4"/>
  <c r="EJ48" i="4"/>
  <c r="CT48" i="4"/>
  <c r="EK48" i="4"/>
  <c r="CU48" i="4"/>
  <c r="EL48" i="4"/>
  <c r="CV48" i="4"/>
  <c r="EM48" i="4"/>
  <c r="CW48" i="4"/>
  <c r="CX48" i="4"/>
  <c r="CY48" i="4"/>
  <c r="EP48" i="4"/>
  <c r="CZ48" i="4"/>
  <c r="EQ48" i="4"/>
  <c r="DA48" i="4"/>
  <c r="DB48" i="4"/>
  <c r="ES48" i="4"/>
  <c r="DC48" i="4"/>
  <c r="ET48" i="4"/>
  <c r="DS48" i="4"/>
  <c r="DY48" i="4"/>
  <c r="FK48" i="4"/>
  <c r="FO48" i="4"/>
  <c r="GB48" i="4"/>
  <c r="FR48" i="4"/>
  <c r="W49" i="4"/>
  <c r="AR49" i="4"/>
  <c r="V49" i="4"/>
  <c r="BO49" i="4"/>
  <c r="BN49" i="4"/>
  <c r="BM49" i="4"/>
  <c r="BP49" i="4"/>
  <c r="BQ49" i="4"/>
  <c r="BR49" i="4"/>
  <c r="DI49" i="4"/>
  <c r="BS49" i="4"/>
  <c r="DJ49" i="4"/>
  <c r="BT49" i="4"/>
  <c r="BU49" i="4"/>
  <c r="BV49" i="4"/>
  <c r="DM49" i="4"/>
  <c r="BW49" i="4"/>
  <c r="BX49" i="4"/>
  <c r="DO49" i="4"/>
  <c r="BY49" i="4"/>
  <c r="DP49" i="4"/>
  <c r="BZ49" i="4"/>
  <c r="DQ49" i="4"/>
  <c r="CA49" i="4"/>
  <c r="FL50" i="4"/>
  <c r="CB49" i="4"/>
  <c r="DS49" i="4"/>
  <c r="CC49" i="4"/>
  <c r="CD49" i="4"/>
  <c r="DU49" i="4"/>
  <c r="CE49" i="4"/>
  <c r="DV49" i="4"/>
  <c r="CF49" i="4"/>
  <c r="DW49" i="4"/>
  <c r="CG49" i="4"/>
  <c r="DX49" i="4"/>
  <c r="CH49" i="4"/>
  <c r="FS50" i="4"/>
  <c r="FH50" i="4"/>
  <c r="CJ49" i="4"/>
  <c r="CI49" i="4"/>
  <c r="CK49" i="4"/>
  <c r="CL49" i="4"/>
  <c r="EC49" i="4"/>
  <c r="CM49" i="4"/>
  <c r="ED49" i="4"/>
  <c r="CN49" i="4"/>
  <c r="FY50" i="4"/>
  <c r="CO49" i="4"/>
  <c r="FZ50" i="4"/>
  <c r="EF49" i="4"/>
  <c r="CP49" i="4"/>
  <c r="CQ49" i="4"/>
  <c r="CR49" i="4"/>
  <c r="EI49" i="4"/>
  <c r="CS49" i="4"/>
  <c r="CT49" i="4"/>
  <c r="EK49" i="4"/>
  <c r="CU49" i="4"/>
  <c r="EL49" i="4"/>
  <c r="CV49" i="4"/>
  <c r="EM49" i="4"/>
  <c r="CW49" i="4"/>
  <c r="EN49" i="4"/>
  <c r="CX49" i="4"/>
  <c r="EO49" i="4"/>
  <c r="CY49" i="4"/>
  <c r="EP49" i="4"/>
  <c r="CZ49" i="4"/>
  <c r="EQ49" i="4"/>
  <c r="DA49" i="4"/>
  <c r="DB49" i="4"/>
  <c r="ES49" i="4"/>
  <c r="DC49" i="4"/>
  <c r="DF49" i="4"/>
  <c r="DE49" i="4"/>
  <c r="DD49" i="4"/>
  <c r="DH49" i="4"/>
  <c r="DR49" i="4"/>
  <c r="EA49" i="4"/>
  <c r="DZ49" i="4"/>
  <c r="EH49" i="4"/>
  <c r="ET49" i="4"/>
  <c r="GA49" i="4"/>
  <c r="GC49" i="4"/>
  <c r="FT49" i="4"/>
  <c r="W50" i="4"/>
  <c r="V50" i="4"/>
  <c r="AR50" i="4"/>
  <c r="BO50" i="4"/>
  <c r="BN50" i="4"/>
  <c r="BM50" i="4"/>
  <c r="BP50" i="4"/>
  <c r="DG50" i="4"/>
  <c r="BQ50" i="4"/>
  <c r="BR50" i="4"/>
  <c r="FM51" i="4"/>
  <c r="BS50" i="4"/>
  <c r="DJ50" i="4"/>
  <c r="BT50" i="4"/>
  <c r="DK50" i="4"/>
  <c r="BU50" i="4"/>
  <c r="DL50" i="4"/>
  <c r="BV50" i="4"/>
  <c r="BW50" i="4"/>
  <c r="DN50" i="4"/>
  <c r="BX50" i="4"/>
  <c r="BY50" i="4"/>
  <c r="DP50" i="4"/>
  <c r="BZ50" i="4"/>
  <c r="DQ50" i="4"/>
  <c r="CA50" i="4"/>
  <c r="DR50" i="4"/>
  <c r="CB50" i="4"/>
  <c r="DS50" i="4"/>
  <c r="CC50" i="4"/>
  <c r="FN51" i="4"/>
  <c r="DT50" i="4"/>
  <c r="CD50" i="4"/>
  <c r="CE50" i="4"/>
  <c r="CF50" i="4"/>
  <c r="DW50" i="4"/>
  <c r="CG50" i="4"/>
  <c r="DX50" i="4"/>
  <c r="CH50" i="4"/>
  <c r="CJ50" i="4"/>
  <c r="CI50" i="4"/>
  <c r="CK50" i="4"/>
  <c r="EB50" i="4"/>
  <c r="CL50" i="4"/>
  <c r="EC50" i="4"/>
  <c r="CM50" i="4"/>
  <c r="CN50" i="4"/>
  <c r="EE50" i="4"/>
  <c r="CO50" i="4"/>
  <c r="CP50" i="4"/>
  <c r="EG50" i="4"/>
  <c r="CQ50" i="4"/>
  <c r="EH50" i="4"/>
  <c r="CR50" i="4"/>
  <c r="CS50" i="4"/>
  <c r="EJ50" i="4"/>
  <c r="CT50" i="4"/>
  <c r="CU50" i="4"/>
  <c r="CV50" i="4"/>
  <c r="EM50" i="4"/>
  <c r="CW50" i="4"/>
  <c r="EN50" i="4"/>
  <c r="CX50" i="4"/>
  <c r="EO50" i="4"/>
  <c r="CY50" i="4"/>
  <c r="EP50" i="4"/>
  <c r="CZ50" i="4"/>
  <c r="EQ50" i="4"/>
  <c r="DA50" i="4"/>
  <c r="ER50" i="4"/>
  <c r="DB50" i="4"/>
  <c r="DC50" i="4"/>
  <c r="DI50" i="4"/>
  <c r="DY50" i="4"/>
  <c r="EK50" i="4"/>
  <c r="ES50" i="4"/>
  <c r="FJ50" i="4"/>
  <c r="FM50" i="4"/>
  <c r="FQ50" i="4"/>
  <c r="W51" i="4"/>
  <c r="V51" i="4"/>
  <c r="AR51" i="4"/>
  <c r="BO51" i="4"/>
  <c r="BP51" i="4"/>
  <c r="BQ51" i="4"/>
  <c r="DH51" i="4"/>
  <c r="BR51" i="4"/>
  <c r="BS51" i="4"/>
  <c r="BT51" i="4"/>
  <c r="FO52" i="4"/>
  <c r="BU51" i="4"/>
  <c r="DL51" i="4"/>
  <c r="BV51" i="4"/>
  <c r="BW51" i="4"/>
  <c r="DN51" i="4"/>
  <c r="BX51" i="4"/>
  <c r="BY51" i="4"/>
  <c r="BZ51" i="4"/>
  <c r="DQ51" i="4"/>
  <c r="CA51" i="4"/>
  <c r="CB51" i="4"/>
  <c r="DS51" i="4"/>
  <c r="CC51" i="4"/>
  <c r="DT51" i="4"/>
  <c r="CD51" i="4"/>
  <c r="DU51" i="4"/>
  <c r="CE51" i="4"/>
  <c r="CF51" i="4"/>
  <c r="CG51" i="4"/>
  <c r="DX51" i="4"/>
  <c r="CH51" i="4"/>
  <c r="DY51" i="4"/>
  <c r="CJ51" i="4"/>
  <c r="CK51" i="4"/>
  <c r="EB51" i="4"/>
  <c r="CL51" i="4"/>
  <c r="EC51" i="4"/>
  <c r="CM51" i="4"/>
  <c r="CN51" i="4"/>
  <c r="FY52" i="4"/>
  <c r="CO51" i="4"/>
  <c r="CP51" i="4"/>
  <c r="CQ51" i="4"/>
  <c r="CR51" i="4"/>
  <c r="EI51" i="4"/>
  <c r="CS51" i="4"/>
  <c r="GD52" i="4"/>
  <c r="CT51" i="4"/>
  <c r="EK51" i="4"/>
  <c r="CU51" i="4"/>
  <c r="FV52" i="4"/>
  <c r="CV51" i="4"/>
  <c r="EM51" i="4"/>
  <c r="CW51" i="4"/>
  <c r="EN51" i="4"/>
  <c r="CX51" i="4"/>
  <c r="EO51" i="4"/>
  <c r="CY51" i="4"/>
  <c r="EP51" i="4"/>
  <c r="CZ51" i="4"/>
  <c r="EQ51" i="4"/>
  <c r="DA51" i="4"/>
  <c r="ER51" i="4"/>
  <c r="DB51" i="4"/>
  <c r="ES51" i="4"/>
  <c r="DC51" i="4"/>
  <c r="ET51" i="4"/>
  <c r="DP51" i="4"/>
  <c r="EH51" i="4"/>
  <c r="EL51" i="4"/>
  <c r="GA51" i="4"/>
  <c r="W52" i="4"/>
  <c r="AR52" i="4"/>
  <c r="BO52" i="4"/>
  <c r="BP52" i="4"/>
  <c r="DG52" i="4"/>
  <c r="BQ52" i="4"/>
  <c r="DH52" i="4"/>
  <c r="BR52" i="4"/>
  <c r="BS52" i="4"/>
  <c r="DJ52" i="4"/>
  <c r="BT52" i="4"/>
  <c r="FO53" i="4"/>
  <c r="BU52" i="4"/>
  <c r="DL52" i="4"/>
  <c r="BV52" i="4"/>
  <c r="DM52" i="4"/>
  <c r="BW52" i="4"/>
  <c r="BX52" i="4"/>
  <c r="DO52" i="4"/>
  <c r="BY52" i="4"/>
  <c r="DP52" i="4"/>
  <c r="BZ52" i="4"/>
  <c r="CA52" i="4"/>
  <c r="DR52" i="4"/>
  <c r="CB52" i="4"/>
  <c r="DS52" i="4"/>
  <c r="CC52" i="4"/>
  <c r="CD52" i="4"/>
  <c r="DU52" i="4"/>
  <c r="CE52" i="4"/>
  <c r="CF52" i="4"/>
  <c r="CG52" i="4"/>
  <c r="DX52" i="4"/>
  <c r="CH52" i="4"/>
  <c r="CJ52" i="4"/>
  <c r="CI52" i="4"/>
  <c r="CK52" i="4"/>
  <c r="FV53" i="4"/>
  <c r="CL52" i="4"/>
  <c r="EC52" i="4"/>
  <c r="CM52" i="4"/>
  <c r="ED52" i="4"/>
  <c r="CN52" i="4"/>
  <c r="EE52" i="4"/>
  <c r="CO52" i="4"/>
  <c r="EF52" i="4"/>
  <c r="CP52" i="4"/>
  <c r="GA53" i="4"/>
  <c r="CQ52" i="4"/>
  <c r="EH52" i="4"/>
  <c r="CR52" i="4"/>
  <c r="EI52" i="4"/>
  <c r="CS52" i="4"/>
  <c r="EJ52" i="4"/>
  <c r="CT52" i="4"/>
  <c r="EK52" i="4"/>
  <c r="CU52" i="4"/>
  <c r="EL52" i="4"/>
  <c r="CV52" i="4"/>
  <c r="EM52" i="4"/>
  <c r="CW52" i="4"/>
  <c r="CX52" i="4"/>
  <c r="CY52" i="4"/>
  <c r="CZ52" i="4"/>
  <c r="EQ52" i="4"/>
  <c r="DA52" i="4"/>
  <c r="ER52" i="4"/>
  <c r="DB52" i="4"/>
  <c r="ES52" i="4"/>
  <c r="DC52" i="4"/>
  <c r="GD53" i="4"/>
  <c r="ET52" i="4"/>
  <c r="DW52" i="4"/>
  <c r="EO52" i="4"/>
  <c r="FW52" i="4"/>
  <c r="FA52" i="4"/>
  <c r="W53" i="4"/>
  <c r="AR53" i="4"/>
  <c r="V53" i="4"/>
  <c r="BO53" i="4"/>
  <c r="BN53" i="4"/>
  <c r="BM53" i="4"/>
  <c r="BP53" i="4"/>
  <c r="DG53" i="4"/>
  <c r="BQ53" i="4"/>
  <c r="FL54" i="4"/>
  <c r="BR53" i="4"/>
  <c r="DI53" i="4"/>
  <c r="BS53" i="4"/>
  <c r="BT53" i="4"/>
  <c r="FO54" i="4"/>
  <c r="FD54" i="4"/>
  <c r="BU53" i="4"/>
  <c r="BV53" i="4"/>
  <c r="DM53" i="4"/>
  <c r="BW53" i="4"/>
  <c r="BX53" i="4"/>
  <c r="DO53" i="4"/>
  <c r="BY53" i="4"/>
  <c r="FJ54" i="4"/>
  <c r="BZ53" i="4"/>
  <c r="CA53" i="4"/>
  <c r="DR53" i="4"/>
  <c r="CB53" i="4"/>
  <c r="DS53" i="4"/>
  <c r="CC53" i="4"/>
  <c r="CD53" i="4"/>
  <c r="DU53" i="4"/>
  <c r="CE53" i="4"/>
  <c r="CF53" i="4"/>
  <c r="CG53" i="4"/>
  <c r="CH53" i="4"/>
  <c r="FS54" i="4"/>
  <c r="FH54" i="4"/>
  <c r="CJ53" i="4"/>
  <c r="CI53" i="4"/>
  <c r="CK53" i="4"/>
  <c r="EB53" i="4"/>
  <c r="CL53" i="4"/>
  <c r="EC53" i="4"/>
  <c r="CM53" i="4"/>
  <c r="FX54" i="4"/>
  <c r="CN53" i="4"/>
  <c r="EE53" i="4"/>
  <c r="CO53" i="4"/>
  <c r="FZ54" i="4"/>
  <c r="CP53" i="4"/>
  <c r="EG53" i="4"/>
  <c r="CQ53" i="4"/>
  <c r="EH53" i="4"/>
  <c r="CR53" i="4"/>
  <c r="EI53" i="4"/>
  <c r="CS53" i="4"/>
  <c r="EJ53" i="4"/>
  <c r="CT53" i="4"/>
  <c r="CU53" i="4"/>
  <c r="FV54" i="4"/>
  <c r="CV53" i="4"/>
  <c r="CW53" i="4"/>
  <c r="CX53" i="4"/>
  <c r="EO53" i="4"/>
  <c r="CY53" i="4"/>
  <c r="EP53" i="4"/>
  <c r="CZ53" i="4"/>
  <c r="EQ53" i="4"/>
  <c r="DA53" i="4"/>
  <c r="DB53" i="4"/>
  <c r="ES53" i="4"/>
  <c r="DC53" i="4"/>
  <c r="GD54" i="4"/>
  <c r="DF53" i="4"/>
  <c r="DE53" i="4"/>
  <c r="DD53" i="4"/>
  <c r="DH53" i="4"/>
  <c r="DT53" i="4"/>
  <c r="DX53" i="4"/>
  <c r="ED53" i="4"/>
  <c r="EF53" i="4"/>
  <c r="EL53" i="4"/>
  <c r="EN53" i="4"/>
  <c r="FL53" i="4"/>
  <c r="FY53" i="4"/>
  <c r="GB53" i="4"/>
  <c r="GC53" i="4"/>
  <c r="W54" i="4"/>
  <c r="V54" i="4"/>
  <c r="AR54" i="4"/>
  <c r="BO54" i="4"/>
  <c r="BP54" i="4"/>
  <c r="BQ54" i="4"/>
  <c r="FL55" i="4"/>
  <c r="FA55" i="4"/>
  <c r="BR54" i="4"/>
  <c r="DI54" i="4"/>
  <c r="BS54" i="4"/>
  <c r="DJ54" i="4"/>
  <c r="BT54" i="4"/>
  <c r="BU54" i="4"/>
  <c r="DL54" i="4"/>
  <c r="BV54" i="4"/>
  <c r="BW54" i="4"/>
  <c r="DN54" i="4"/>
  <c r="BX54" i="4"/>
  <c r="DO54" i="4"/>
  <c r="BY54" i="4"/>
  <c r="DP54" i="4"/>
  <c r="BZ54" i="4"/>
  <c r="CA54" i="4"/>
  <c r="DR54" i="4"/>
  <c r="CB54" i="4"/>
  <c r="CC54" i="4"/>
  <c r="DT54" i="4"/>
  <c r="CD54" i="4"/>
  <c r="DU54" i="4"/>
  <c r="CE54" i="4"/>
  <c r="DV54" i="4"/>
  <c r="CF54" i="4"/>
  <c r="DW54" i="4"/>
  <c r="CG54" i="4"/>
  <c r="FR55" i="4"/>
  <c r="FG55" i="4"/>
  <c r="CH54" i="4"/>
  <c r="DY54" i="4"/>
  <c r="CJ54" i="4"/>
  <c r="CI54" i="4"/>
  <c r="CK54" i="4"/>
  <c r="CL54" i="4"/>
  <c r="CM54" i="4"/>
  <c r="CN54" i="4"/>
  <c r="EE54" i="4"/>
  <c r="CO54" i="4"/>
  <c r="EF54" i="4"/>
  <c r="CP54" i="4"/>
  <c r="EG54" i="4"/>
  <c r="CQ54" i="4"/>
  <c r="EH54" i="4"/>
  <c r="CR54" i="4"/>
  <c r="CS54" i="4"/>
  <c r="EJ54" i="4"/>
  <c r="CT54" i="4"/>
  <c r="CU54" i="4"/>
  <c r="EL54" i="4"/>
  <c r="CV54" i="4"/>
  <c r="FW55" i="4"/>
  <c r="CW54" i="4"/>
  <c r="EN54" i="4"/>
  <c r="CX54" i="4"/>
  <c r="EO54" i="4"/>
  <c r="CY54" i="4"/>
  <c r="CZ54" i="4"/>
  <c r="GA55" i="4"/>
  <c r="DA54" i="4"/>
  <c r="ER54" i="4"/>
  <c r="DB54" i="4"/>
  <c r="ES54" i="4"/>
  <c r="DC54" i="4"/>
  <c r="DK54" i="4"/>
  <c r="DQ54" i="4"/>
  <c r="DS54" i="4"/>
  <c r="EK54" i="4"/>
  <c r="FM54" i="4"/>
  <c r="W55" i="4"/>
  <c r="V55" i="4"/>
  <c r="AR55" i="4"/>
  <c r="BO55" i="4"/>
  <c r="DF55" i="4"/>
  <c r="DE55" i="4"/>
  <c r="DD55" i="4"/>
  <c r="BP55" i="4"/>
  <c r="BQ55" i="4"/>
  <c r="BR55" i="4"/>
  <c r="DI55" i="4"/>
  <c r="BS55" i="4"/>
  <c r="BT55" i="4"/>
  <c r="DK55" i="4"/>
  <c r="BU55" i="4"/>
  <c r="FP56" i="4"/>
  <c r="BV55" i="4"/>
  <c r="BW55" i="4"/>
  <c r="DN55" i="4"/>
  <c r="BX55" i="4"/>
  <c r="DO55" i="4"/>
  <c r="BY55" i="4"/>
  <c r="DP55" i="4"/>
  <c r="BZ55" i="4"/>
  <c r="FK56" i="4"/>
  <c r="CA55" i="4"/>
  <c r="DR55" i="4"/>
  <c r="CB55" i="4"/>
  <c r="DS55" i="4"/>
  <c r="CC55" i="4"/>
  <c r="CD55" i="4"/>
  <c r="CE55" i="4"/>
  <c r="DV55" i="4"/>
  <c r="CF55" i="4"/>
  <c r="DW55" i="4"/>
  <c r="CG55" i="4"/>
  <c r="DX55" i="4"/>
  <c r="CH55" i="4"/>
  <c r="DY55" i="4"/>
  <c r="CJ55" i="4"/>
  <c r="CK55" i="4"/>
  <c r="CL55" i="4"/>
  <c r="EC55" i="4"/>
  <c r="CM55" i="4"/>
  <c r="CN55" i="4"/>
  <c r="FY56" i="4"/>
  <c r="CO55" i="4"/>
  <c r="EF55" i="4"/>
  <c r="CP55" i="4"/>
  <c r="EG55" i="4"/>
  <c r="CQ55" i="4"/>
  <c r="CR55" i="4"/>
  <c r="CS55" i="4"/>
  <c r="EJ55" i="4"/>
  <c r="CT55" i="4"/>
  <c r="EK55" i="4"/>
  <c r="CU55" i="4"/>
  <c r="EL55" i="4"/>
  <c r="CV55" i="4"/>
  <c r="EM55" i="4"/>
  <c r="CW55" i="4"/>
  <c r="CX55" i="4"/>
  <c r="EO55" i="4"/>
  <c r="CY55" i="4"/>
  <c r="CZ55" i="4"/>
  <c r="EQ55" i="4"/>
  <c r="DA55" i="4"/>
  <c r="ER55" i="4"/>
  <c r="DB55" i="4"/>
  <c r="ES55" i="4"/>
  <c r="DC55" i="4"/>
  <c r="DH55" i="4"/>
  <c r="DT55" i="4"/>
  <c r="EB55" i="4"/>
  <c r="ED55" i="4"/>
  <c r="EP55" i="4"/>
  <c r="ET55" i="4"/>
  <c r="FN55" i="4"/>
  <c r="FP55" i="4"/>
  <c r="FS55" i="4"/>
  <c r="W56" i="4"/>
  <c r="AR56" i="4"/>
  <c r="BO56" i="4"/>
  <c r="BN56" i="4"/>
  <c r="BM56" i="4"/>
  <c r="BP56" i="4"/>
  <c r="BQ56" i="4"/>
  <c r="DH56" i="4"/>
  <c r="BR56" i="4"/>
  <c r="DI56" i="4"/>
  <c r="BS56" i="4"/>
  <c r="DJ56" i="4"/>
  <c r="BT56" i="4"/>
  <c r="BU56" i="4"/>
  <c r="DL56" i="4"/>
  <c r="BV56" i="4"/>
  <c r="BW56" i="4"/>
  <c r="BX56" i="4"/>
  <c r="BY56" i="4"/>
  <c r="DP56" i="4"/>
  <c r="BZ56" i="4"/>
  <c r="DQ56" i="4"/>
  <c r="CA56" i="4"/>
  <c r="DR56" i="4"/>
  <c r="CB56" i="4"/>
  <c r="DS56" i="4"/>
  <c r="CC56" i="4"/>
  <c r="CD56" i="4"/>
  <c r="DU56" i="4"/>
  <c r="CE56" i="4"/>
  <c r="DV56" i="4"/>
  <c r="CF56" i="4"/>
  <c r="CG56" i="4"/>
  <c r="DX56" i="4"/>
  <c r="CH56" i="4"/>
  <c r="CJ56" i="4"/>
  <c r="CI56" i="4"/>
  <c r="CK56" i="4"/>
  <c r="FV57" i="4"/>
  <c r="CL56" i="4"/>
  <c r="FW57" i="4"/>
  <c r="CM56" i="4"/>
  <c r="ED56" i="4"/>
  <c r="CN56" i="4"/>
  <c r="CO56" i="4"/>
  <c r="EF56" i="4"/>
  <c r="CP56" i="4"/>
  <c r="CQ56" i="4"/>
  <c r="EH56" i="4"/>
  <c r="CR56" i="4"/>
  <c r="CS56" i="4"/>
  <c r="GD57" i="4"/>
  <c r="CT56" i="4"/>
  <c r="EK56" i="4"/>
  <c r="CU56" i="4"/>
  <c r="EL56" i="4"/>
  <c r="CV56" i="4"/>
  <c r="CW56" i="4"/>
  <c r="CX56" i="4"/>
  <c r="EO56" i="4"/>
  <c r="CY56" i="4"/>
  <c r="CZ56" i="4"/>
  <c r="GA57" i="4"/>
  <c r="DA56" i="4"/>
  <c r="ER56" i="4"/>
  <c r="DB56" i="4"/>
  <c r="ES56" i="4"/>
  <c r="DC56" i="4"/>
  <c r="DM56" i="4"/>
  <c r="DO56" i="4"/>
  <c r="DW56" i="4"/>
  <c r="EG56" i="4"/>
  <c r="EQ56" i="4"/>
  <c r="FR56" i="4"/>
  <c r="FS56" i="4"/>
  <c r="GD56" i="4"/>
  <c r="FH56" i="4"/>
  <c r="W57" i="4"/>
  <c r="V57" i="4"/>
  <c r="AR57" i="4"/>
  <c r="BO57" i="4"/>
  <c r="DF57" i="4"/>
  <c r="DE57" i="4"/>
  <c r="DD57" i="4"/>
  <c r="BN57" i="4"/>
  <c r="BM57" i="4"/>
  <c r="BP57" i="4"/>
  <c r="DG57" i="4"/>
  <c r="BQ57" i="4"/>
  <c r="BR57" i="4"/>
  <c r="FM58" i="4"/>
  <c r="BS57" i="4"/>
  <c r="FN58" i="4"/>
  <c r="FC58" i="4"/>
  <c r="BT57" i="4"/>
  <c r="FO58" i="4"/>
  <c r="BU57" i="4"/>
  <c r="DL57" i="4"/>
  <c r="BV57" i="4"/>
  <c r="FQ58" i="4"/>
  <c r="DM57" i="4"/>
  <c r="BW57" i="4"/>
  <c r="DN57" i="4"/>
  <c r="BX57" i="4"/>
  <c r="DO57" i="4"/>
  <c r="BY57" i="4"/>
  <c r="FJ58" i="4"/>
  <c r="BZ57" i="4"/>
  <c r="CA57" i="4"/>
  <c r="CB57" i="4"/>
  <c r="DS57" i="4"/>
  <c r="CC57" i="4"/>
  <c r="CD57" i="4"/>
  <c r="DU57" i="4"/>
  <c r="CE57" i="4"/>
  <c r="CF57" i="4"/>
  <c r="DW57" i="4"/>
  <c r="CG57" i="4"/>
  <c r="DX57" i="4"/>
  <c r="CH57" i="4"/>
  <c r="CJ57" i="4"/>
  <c r="CI57" i="4"/>
  <c r="CK57" i="4"/>
  <c r="CL57" i="4"/>
  <c r="EC57" i="4"/>
  <c r="CM57" i="4"/>
  <c r="CN57" i="4"/>
  <c r="EE57" i="4"/>
  <c r="CO57" i="4"/>
  <c r="EF57" i="4"/>
  <c r="CP57" i="4"/>
  <c r="GA58" i="4"/>
  <c r="CQ57" i="4"/>
  <c r="CR57" i="4"/>
  <c r="EI57" i="4"/>
  <c r="CS57" i="4"/>
  <c r="CT57" i="4"/>
  <c r="EK57" i="4"/>
  <c r="CU57" i="4"/>
  <c r="CV57" i="4"/>
  <c r="CW57" i="4"/>
  <c r="EN57" i="4"/>
  <c r="CX57" i="4"/>
  <c r="EO57" i="4"/>
  <c r="CY57" i="4"/>
  <c r="FZ58" i="4"/>
  <c r="CZ57" i="4"/>
  <c r="EQ57" i="4"/>
  <c r="DA57" i="4"/>
  <c r="ER57" i="4"/>
  <c r="DB57" i="4"/>
  <c r="ES57" i="4"/>
  <c r="DC57" i="4"/>
  <c r="ET57" i="4"/>
  <c r="DP57" i="4"/>
  <c r="DT57" i="4"/>
  <c r="EA57" i="4"/>
  <c r="DZ57" i="4"/>
  <c r="FU57" i="4"/>
  <c r="FT57" i="4"/>
  <c r="FQ57" i="4"/>
  <c r="W58" i="4"/>
  <c r="AR58" i="4"/>
  <c r="V58" i="4"/>
  <c r="BO58" i="4"/>
  <c r="BP58" i="4"/>
  <c r="DG58" i="4"/>
  <c r="BQ58" i="4"/>
  <c r="DH58" i="4"/>
  <c r="BR58" i="4"/>
  <c r="BS58" i="4"/>
  <c r="DJ58" i="4"/>
  <c r="BT58" i="4"/>
  <c r="BU58" i="4"/>
  <c r="DL58" i="4"/>
  <c r="BV58" i="4"/>
  <c r="BW58" i="4"/>
  <c r="DN58" i="4"/>
  <c r="BX58" i="4"/>
  <c r="DO58" i="4"/>
  <c r="BY58" i="4"/>
  <c r="DP58" i="4"/>
  <c r="BZ58" i="4"/>
  <c r="DQ58" i="4"/>
  <c r="CA58" i="4"/>
  <c r="DR58" i="4"/>
  <c r="CB58" i="4"/>
  <c r="CC58" i="4"/>
  <c r="DT58" i="4"/>
  <c r="CD58" i="4"/>
  <c r="CE58" i="4"/>
  <c r="DV58" i="4"/>
  <c r="CF58" i="4"/>
  <c r="DW58" i="4"/>
  <c r="CG58" i="4"/>
  <c r="DX58" i="4"/>
  <c r="CH58" i="4"/>
  <c r="DY58" i="4"/>
  <c r="CJ58" i="4"/>
  <c r="CI58" i="4"/>
  <c r="CK58" i="4"/>
  <c r="EB58" i="4"/>
  <c r="CL58" i="4"/>
  <c r="FW59" i="4"/>
  <c r="FA59" i="4"/>
  <c r="CM58" i="4"/>
  <c r="CN58" i="4"/>
  <c r="EE58" i="4"/>
  <c r="CO58" i="4"/>
  <c r="CP58" i="4"/>
  <c r="CQ58" i="4"/>
  <c r="EH58" i="4"/>
  <c r="CR58" i="4"/>
  <c r="CS58" i="4"/>
  <c r="CT58" i="4"/>
  <c r="CU58" i="4"/>
  <c r="CV58" i="4"/>
  <c r="CW58" i="4"/>
  <c r="EN58" i="4"/>
  <c r="CX58" i="4"/>
  <c r="CY58" i="4"/>
  <c r="EP58" i="4"/>
  <c r="CZ58" i="4"/>
  <c r="EQ58" i="4"/>
  <c r="DA58" i="4"/>
  <c r="GB59" i="4"/>
  <c r="ER58" i="4"/>
  <c r="DB58" i="4"/>
  <c r="ES58" i="4"/>
  <c r="DC58" i="4"/>
  <c r="EC58" i="4"/>
  <c r="EG58" i="4"/>
  <c r="EM58" i="4"/>
  <c r="FY58" i="4"/>
  <c r="FS59" i="4"/>
  <c r="W55" i="16"/>
  <c r="FI50" i="4"/>
  <c r="FI38" i="4"/>
  <c r="FI34" i="4"/>
  <c r="FL11" i="4"/>
  <c r="J20" i="3"/>
  <c r="K41" i="3"/>
  <c r="E57" i="3"/>
  <c r="E53" i="3"/>
  <c r="F43" i="3"/>
  <c r="D43" i="3"/>
  <c r="D59" i="3"/>
  <c r="F39" i="3"/>
  <c r="F35" i="3"/>
  <c r="DE11" i="4"/>
  <c r="DE10" i="4"/>
  <c r="V11" i="4"/>
  <c r="BM11" i="4"/>
  <c r="BM10" i="4"/>
  <c r="GP12" i="2"/>
  <c r="GP10" i="2"/>
  <c r="GP11" i="2"/>
  <c r="J17" i="1"/>
  <c r="GF12" i="2"/>
  <c r="GE12" i="2"/>
  <c r="GQ10" i="2"/>
  <c r="GQ11" i="2"/>
  <c r="J18" i="1"/>
  <c r="HA12" i="2"/>
  <c r="GL12" i="2"/>
  <c r="HB10" i="2"/>
  <c r="GN12" i="2"/>
  <c r="HD10" i="2"/>
  <c r="HL12" i="2"/>
  <c r="HL10" i="2"/>
  <c r="HL11" i="2"/>
  <c r="HM10" i="2"/>
  <c r="HM11" i="2"/>
  <c r="HA13" i="2"/>
  <c r="GK13" i="2"/>
  <c r="GL13" i="2"/>
  <c r="HA16" i="2"/>
  <c r="GK16" i="2"/>
  <c r="GL16" i="2"/>
  <c r="HA17" i="2"/>
  <c r="GK17" i="2"/>
  <c r="GL17" i="2"/>
  <c r="GP18" i="2"/>
  <c r="GP19" i="2"/>
  <c r="GF19" i="2"/>
  <c r="GE19" i="2"/>
  <c r="HA19" i="2"/>
  <c r="GK19" i="2"/>
  <c r="GL19" i="2"/>
  <c r="GP20" i="2"/>
  <c r="GP22" i="2"/>
  <c r="GP24" i="2"/>
  <c r="GF24" i="2"/>
  <c r="GE24" i="2"/>
  <c r="HA24" i="2"/>
  <c r="GK24" i="2"/>
  <c r="GL24" i="2"/>
  <c r="GP25" i="2"/>
  <c r="GP29" i="2"/>
  <c r="GP31" i="2"/>
  <c r="GF31" i="2"/>
  <c r="GE31" i="2"/>
  <c r="HA31" i="2"/>
  <c r="GK31" i="2"/>
  <c r="GL31" i="2"/>
  <c r="B34" i="1"/>
  <c r="B35" i="1"/>
  <c r="B36" i="1"/>
  <c r="B37" i="1"/>
  <c r="B38" i="1"/>
  <c r="B39" i="1"/>
  <c r="B40" i="1"/>
  <c r="B41" i="1"/>
  <c r="B42" i="1"/>
  <c r="B43" i="1"/>
  <c r="FS11" i="2"/>
  <c r="FS10" i="2"/>
  <c r="O35" i="1"/>
  <c r="FT11" i="2"/>
  <c r="FT10" i="2"/>
  <c r="O36" i="1"/>
  <c r="FU11" i="2"/>
  <c r="FU10" i="2"/>
  <c r="O37" i="1"/>
  <c r="FV11" i="2"/>
  <c r="FV10" i="2"/>
  <c r="O38" i="1"/>
  <c r="FW11" i="2"/>
  <c r="FW10" i="2"/>
  <c r="O39" i="1"/>
  <c r="FX11" i="2"/>
  <c r="FX10" i="2"/>
  <c r="O40" i="1"/>
  <c r="FY11" i="2"/>
  <c r="FY10" i="2"/>
  <c r="O41" i="1"/>
  <c r="FZ11" i="2"/>
  <c r="FZ10" i="2"/>
  <c r="O42" i="1"/>
  <c r="GA11" i="2"/>
  <c r="GA10" i="2"/>
  <c r="O43" i="1"/>
  <c r="EC12" i="2"/>
  <c r="ED12" i="2"/>
  <c r="EF12" i="2"/>
  <c r="EG12" i="2"/>
  <c r="EH12" i="2"/>
  <c r="EI12" i="2"/>
  <c r="EJ12" i="2"/>
  <c r="EK12" i="2"/>
  <c r="EW12" i="2"/>
  <c r="EV12" i="2"/>
  <c r="EX12" i="2"/>
  <c r="EY12" i="2"/>
  <c r="EZ12" i="2"/>
  <c r="FA12" i="2"/>
  <c r="FB12" i="2"/>
  <c r="FC12" i="2"/>
  <c r="FD12" i="2"/>
  <c r="FE12" i="2"/>
  <c r="FF12" i="2"/>
  <c r="FR12" i="2"/>
  <c r="FQ12" i="2"/>
  <c r="FS12" i="2"/>
  <c r="FT12" i="2"/>
  <c r="FU12" i="2"/>
  <c r="FV12" i="2"/>
  <c r="FW12" i="2"/>
  <c r="FX12" i="2"/>
  <c r="FY12" i="2"/>
  <c r="FZ12" i="2"/>
  <c r="GA12" i="2"/>
  <c r="EC13" i="2"/>
  <c r="ED13" i="2"/>
  <c r="EE13" i="2"/>
  <c r="EF13" i="2"/>
  <c r="EG13" i="2"/>
  <c r="EH13" i="2"/>
  <c r="EI13" i="2"/>
  <c r="EJ13" i="2"/>
  <c r="EK13" i="2"/>
  <c r="EW13" i="2"/>
  <c r="EV13" i="2"/>
  <c r="EX13" i="2"/>
  <c r="EY13" i="2"/>
  <c r="EZ13" i="2"/>
  <c r="FA13" i="2"/>
  <c r="FB13" i="2"/>
  <c r="FC13" i="2"/>
  <c r="FD13" i="2"/>
  <c r="FE13" i="2"/>
  <c r="FF13" i="2"/>
  <c r="FR13" i="2"/>
  <c r="FQ13" i="2"/>
  <c r="FS13" i="2"/>
  <c r="FT13" i="2"/>
  <c r="FU13" i="2"/>
  <c r="FV13" i="2"/>
  <c r="FW13" i="2"/>
  <c r="FX13" i="2"/>
  <c r="FY13" i="2"/>
  <c r="GA13" i="2"/>
  <c r="EC14" i="2"/>
  <c r="ED14" i="2"/>
  <c r="EF14" i="2"/>
  <c r="EG14" i="2"/>
  <c r="EH14" i="2"/>
  <c r="EI14" i="2"/>
  <c r="EJ14" i="2"/>
  <c r="EK14" i="2"/>
  <c r="EW14" i="2"/>
  <c r="EV14" i="2"/>
  <c r="EX14" i="2"/>
  <c r="EY14" i="2"/>
  <c r="EZ14" i="2"/>
  <c r="FA14" i="2"/>
  <c r="FB14" i="2"/>
  <c r="FC14" i="2"/>
  <c r="FD14" i="2"/>
  <c r="FE14" i="2"/>
  <c r="FS14" i="2"/>
  <c r="FT14" i="2"/>
  <c r="FU14" i="2"/>
  <c r="FV14" i="2"/>
  <c r="FW14" i="2"/>
  <c r="FX14" i="2"/>
  <c r="FY14" i="2"/>
  <c r="FZ14" i="2"/>
  <c r="GA14" i="2"/>
  <c r="EC15" i="2"/>
  <c r="ED15" i="2"/>
  <c r="EE15" i="2"/>
  <c r="EF15" i="2"/>
  <c r="EG15" i="2"/>
  <c r="EH15" i="2"/>
  <c r="EI15" i="2"/>
  <c r="EJ15" i="2"/>
  <c r="EK15" i="2"/>
  <c r="EW15" i="2"/>
  <c r="EV15" i="2"/>
  <c r="EX15" i="2"/>
  <c r="EY15" i="2"/>
  <c r="EZ15" i="2"/>
  <c r="FA15" i="2"/>
  <c r="FB15" i="2"/>
  <c r="FC15" i="2"/>
  <c r="FD15" i="2"/>
  <c r="FE15" i="2"/>
  <c r="FF15" i="2"/>
  <c r="FR15" i="2"/>
  <c r="FQ15" i="2"/>
  <c r="FS15" i="2"/>
  <c r="FT15" i="2"/>
  <c r="FU15" i="2"/>
  <c r="FV15" i="2"/>
  <c r="FW15" i="2"/>
  <c r="FX15" i="2"/>
  <c r="FY15" i="2"/>
  <c r="FZ15" i="2"/>
  <c r="GA15" i="2"/>
  <c r="EC16" i="2"/>
  <c r="ED16" i="2"/>
  <c r="EE16" i="2"/>
  <c r="EF16" i="2"/>
  <c r="EG16" i="2"/>
  <c r="EH16" i="2"/>
  <c r="EI16" i="2"/>
  <c r="EJ16" i="2"/>
  <c r="EK16" i="2"/>
  <c r="EW16" i="2"/>
  <c r="EV16" i="2"/>
  <c r="EX16" i="2"/>
  <c r="EY16" i="2"/>
  <c r="EZ16" i="2"/>
  <c r="FA16" i="2"/>
  <c r="FB16" i="2"/>
  <c r="FC16" i="2"/>
  <c r="FD16" i="2"/>
  <c r="FE16" i="2"/>
  <c r="FF16" i="2"/>
  <c r="FR16" i="2"/>
  <c r="FQ16" i="2"/>
  <c r="FS16" i="2"/>
  <c r="FT16" i="2"/>
  <c r="FU16" i="2"/>
  <c r="FV16" i="2"/>
  <c r="FW16" i="2"/>
  <c r="FX16" i="2"/>
  <c r="FY16" i="2"/>
  <c r="FZ16" i="2"/>
  <c r="GA16" i="2"/>
  <c r="EC17" i="2"/>
  <c r="ED17" i="2"/>
  <c r="EE17" i="2"/>
  <c r="EF17" i="2"/>
  <c r="EG17" i="2"/>
  <c r="EH17" i="2"/>
  <c r="EI17" i="2"/>
  <c r="EJ17" i="2"/>
  <c r="EK17" i="2"/>
  <c r="EW17" i="2"/>
  <c r="EV17" i="2"/>
  <c r="EX17" i="2"/>
  <c r="EY17" i="2"/>
  <c r="EZ17" i="2"/>
  <c r="FA17" i="2"/>
  <c r="FB17" i="2"/>
  <c r="FC17" i="2"/>
  <c r="FD17" i="2"/>
  <c r="FE17" i="2"/>
  <c r="FF17" i="2"/>
  <c r="FR17" i="2"/>
  <c r="FQ17" i="2"/>
  <c r="FS17" i="2"/>
  <c r="FT17" i="2"/>
  <c r="FU17" i="2"/>
  <c r="FV17" i="2"/>
  <c r="FW17" i="2"/>
  <c r="FX17" i="2"/>
  <c r="FY17" i="2"/>
  <c r="FZ17" i="2"/>
  <c r="GA17" i="2"/>
  <c r="EC18" i="2"/>
  <c r="ED18" i="2"/>
  <c r="EE18" i="2"/>
  <c r="EF18" i="2"/>
  <c r="EG18" i="2"/>
  <c r="EH18" i="2"/>
  <c r="EI18" i="2"/>
  <c r="EJ18" i="2"/>
  <c r="EK18" i="2"/>
  <c r="EW18" i="2"/>
  <c r="EV18" i="2"/>
  <c r="EX18" i="2"/>
  <c r="EY18" i="2"/>
  <c r="EZ18" i="2"/>
  <c r="FA18" i="2"/>
  <c r="FB18" i="2"/>
  <c r="FC18" i="2"/>
  <c r="FD18" i="2"/>
  <c r="FE18" i="2"/>
  <c r="FF18" i="2"/>
  <c r="FR18" i="2"/>
  <c r="FQ18" i="2"/>
  <c r="FS18" i="2"/>
  <c r="FT18" i="2"/>
  <c r="FU18" i="2"/>
  <c r="FV18" i="2"/>
  <c r="FW18" i="2"/>
  <c r="FX18" i="2"/>
  <c r="FY18" i="2"/>
  <c r="FZ18" i="2"/>
  <c r="GA18" i="2"/>
  <c r="EC19" i="2"/>
  <c r="ED19" i="2"/>
  <c r="EE19" i="2"/>
  <c r="EF19" i="2"/>
  <c r="EG19" i="2"/>
  <c r="EH19" i="2"/>
  <c r="EI19" i="2"/>
  <c r="EJ19" i="2"/>
  <c r="EK19" i="2"/>
  <c r="EW19" i="2"/>
  <c r="EV19" i="2"/>
  <c r="EX19" i="2"/>
  <c r="EY19" i="2"/>
  <c r="EZ19" i="2"/>
  <c r="FA19" i="2"/>
  <c r="FB19" i="2"/>
  <c r="FC19" i="2"/>
  <c r="FD19" i="2"/>
  <c r="FE19" i="2"/>
  <c r="FF19" i="2"/>
  <c r="FR19" i="2"/>
  <c r="FQ19" i="2"/>
  <c r="FS19" i="2"/>
  <c r="FT19" i="2"/>
  <c r="FV19" i="2"/>
  <c r="FW19" i="2"/>
  <c r="FX19" i="2"/>
  <c r="FZ19" i="2"/>
  <c r="GA19" i="2"/>
  <c r="EC20" i="2"/>
  <c r="ED20" i="2"/>
  <c r="EE20" i="2"/>
  <c r="EF20" i="2"/>
  <c r="EG20" i="2"/>
  <c r="EH20" i="2"/>
  <c r="EI20" i="2"/>
  <c r="EJ20" i="2"/>
  <c r="EK20" i="2"/>
  <c r="EW20" i="2"/>
  <c r="EV20" i="2"/>
  <c r="EX20" i="2"/>
  <c r="EY20" i="2"/>
  <c r="EZ20" i="2"/>
  <c r="FA20" i="2"/>
  <c r="FB20" i="2"/>
  <c r="FC20" i="2"/>
  <c r="FD20" i="2"/>
  <c r="FE20" i="2"/>
  <c r="FR20" i="2"/>
  <c r="FQ20" i="2"/>
  <c r="FS20" i="2"/>
  <c r="FT20" i="2"/>
  <c r="FU20" i="2"/>
  <c r="FV20" i="2"/>
  <c r="FW20" i="2"/>
  <c r="FX20" i="2"/>
  <c r="FY20" i="2"/>
  <c r="FZ20" i="2"/>
  <c r="GA20" i="2"/>
  <c r="EC21" i="2"/>
  <c r="ED21" i="2"/>
  <c r="EE21" i="2"/>
  <c r="EF21" i="2"/>
  <c r="EG21" i="2"/>
  <c r="EH21" i="2"/>
  <c r="EI21" i="2"/>
  <c r="EJ21" i="2"/>
  <c r="EK21" i="2"/>
  <c r="EW21" i="2"/>
  <c r="EV21" i="2"/>
  <c r="EX21" i="2"/>
  <c r="EY21" i="2"/>
  <c r="EZ21" i="2"/>
  <c r="FA21" i="2"/>
  <c r="FB21" i="2"/>
  <c r="FC21" i="2"/>
  <c r="FD21" i="2"/>
  <c r="FE21" i="2"/>
  <c r="FF21" i="2"/>
  <c r="FR21" i="2"/>
  <c r="FQ21" i="2"/>
  <c r="FS21" i="2"/>
  <c r="FT21" i="2"/>
  <c r="FU21" i="2"/>
  <c r="FV21" i="2"/>
  <c r="FW21" i="2"/>
  <c r="FX21" i="2"/>
  <c r="FY21" i="2"/>
  <c r="FZ21" i="2"/>
  <c r="GA21" i="2"/>
  <c r="EC22" i="2"/>
  <c r="ED22" i="2"/>
  <c r="EE22" i="2"/>
  <c r="EF22" i="2"/>
  <c r="EG22" i="2"/>
  <c r="EH22" i="2"/>
  <c r="EI22" i="2"/>
  <c r="EJ22" i="2"/>
  <c r="EK22" i="2"/>
  <c r="EW22" i="2"/>
  <c r="EV22" i="2"/>
  <c r="EX22" i="2"/>
  <c r="EY22" i="2"/>
  <c r="FA22" i="2"/>
  <c r="FB22" i="2"/>
  <c r="FC22" i="2"/>
  <c r="FD22" i="2"/>
  <c r="FE22" i="2"/>
  <c r="FF22" i="2"/>
  <c r="FR22" i="2"/>
  <c r="FQ22" i="2"/>
  <c r="FS22" i="2"/>
  <c r="FT22" i="2"/>
  <c r="FU22" i="2"/>
  <c r="FV22" i="2"/>
  <c r="FW22" i="2"/>
  <c r="FX22" i="2"/>
  <c r="FY22" i="2"/>
  <c r="FZ22" i="2"/>
  <c r="GA22" i="2"/>
  <c r="EC23" i="2"/>
  <c r="ED23" i="2"/>
  <c r="EE23" i="2"/>
  <c r="EF23" i="2"/>
  <c r="EG23" i="2"/>
  <c r="EH23" i="2"/>
  <c r="EI23" i="2"/>
  <c r="EJ23" i="2"/>
  <c r="EK23" i="2"/>
  <c r="EW23" i="2"/>
  <c r="EV23" i="2"/>
  <c r="EX23" i="2"/>
  <c r="EY23" i="2"/>
  <c r="EZ23" i="2"/>
  <c r="FA23" i="2"/>
  <c r="FB23" i="2"/>
  <c r="FC23" i="2"/>
  <c r="FD23" i="2"/>
  <c r="FF23" i="2"/>
  <c r="FR23" i="2"/>
  <c r="FQ23" i="2"/>
  <c r="FS23" i="2"/>
  <c r="FU23" i="2"/>
  <c r="FV23" i="2"/>
  <c r="FW23" i="2"/>
  <c r="FX23" i="2"/>
  <c r="FY23" i="2"/>
  <c r="FZ23" i="2"/>
  <c r="GA23" i="2"/>
  <c r="EC24" i="2"/>
  <c r="ED24" i="2"/>
  <c r="EE24" i="2"/>
  <c r="EF24" i="2"/>
  <c r="EG24" i="2"/>
  <c r="EH24" i="2"/>
  <c r="EI24" i="2"/>
  <c r="EJ24" i="2"/>
  <c r="EK24" i="2"/>
  <c r="EW24" i="2"/>
  <c r="EV24" i="2"/>
  <c r="EY24" i="2"/>
  <c r="EZ24" i="2"/>
  <c r="FA24" i="2"/>
  <c r="FB24" i="2"/>
  <c r="FE24" i="2"/>
  <c r="FF24" i="2"/>
  <c r="FR24" i="2"/>
  <c r="FQ24" i="2"/>
  <c r="FS24" i="2"/>
  <c r="FT24" i="2"/>
  <c r="FU24" i="2"/>
  <c r="FV24" i="2"/>
  <c r="FW24" i="2"/>
  <c r="FX24" i="2"/>
  <c r="FY24" i="2"/>
  <c r="FZ24" i="2"/>
  <c r="GA24" i="2"/>
  <c r="EC25" i="2"/>
  <c r="ED25" i="2"/>
  <c r="EE25" i="2"/>
  <c r="EF25" i="2"/>
  <c r="EG25" i="2"/>
  <c r="EH25" i="2"/>
  <c r="EI25" i="2"/>
  <c r="EJ25" i="2"/>
  <c r="EK25" i="2"/>
  <c r="EW25" i="2"/>
  <c r="EV25" i="2"/>
  <c r="EX25" i="2"/>
  <c r="EY25" i="2"/>
  <c r="EZ25" i="2"/>
  <c r="FA25" i="2"/>
  <c r="FB25" i="2"/>
  <c r="FC25" i="2"/>
  <c r="FD25" i="2"/>
  <c r="FE25" i="2"/>
  <c r="FF25" i="2"/>
  <c r="FR25" i="2"/>
  <c r="FQ25" i="2"/>
  <c r="FS25" i="2"/>
  <c r="FU25" i="2"/>
  <c r="FV25" i="2"/>
  <c r="FW25" i="2"/>
  <c r="FX25" i="2"/>
  <c r="FY25" i="2"/>
  <c r="FZ25" i="2"/>
  <c r="GA25" i="2"/>
  <c r="EC26" i="2"/>
  <c r="ED26" i="2"/>
  <c r="EE26" i="2"/>
  <c r="EF26" i="2"/>
  <c r="EG26" i="2"/>
  <c r="EH26" i="2"/>
  <c r="EI26" i="2"/>
  <c r="EJ26" i="2"/>
  <c r="EK26" i="2"/>
  <c r="EW26" i="2"/>
  <c r="EV26" i="2"/>
  <c r="EX26" i="2"/>
  <c r="EY26" i="2"/>
  <c r="EZ26" i="2"/>
  <c r="FA26" i="2"/>
  <c r="FB26" i="2"/>
  <c r="FC26" i="2"/>
  <c r="FD26" i="2"/>
  <c r="FE26" i="2"/>
  <c r="FF26" i="2"/>
  <c r="FR26" i="2"/>
  <c r="FQ26" i="2"/>
  <c r="FS26" i="2"/>
  <c r="FT26" i="2"/>
  <c r="FU26" i="2"/>
  <c r="FV26" i="2"/>
  <c r="FW26" i="2"/>
  <c r="FX26" i="2"/>
  <c r="FY26" i="2"/>
  <c r="FZ26" i="2"/>
  <c r="GA26" i="2"/>
  <c r="EC27" i="2"/>
  <c r="ED27" i="2"/>
  <c r="EE27" i="2"/>
  <c r="EF27" i="2"/>
  <c r="EG27" i="2"/>
  <c r="EH27" i="2"/>
  <c r="EI27" i="2"/>
  <c r="EJ27" i="2"/>
  <c r="EK27" i="2"/>
  <c r="EW27" i="2"/>
  <c r="EV27" i="2"/>
  <c r="EX27" i="2"/>
  <c r="EY27" i="2"/>
  <c r="EZ27" i="2"/>
  <c r="FA27" i="2"/>
  <c r="FB27" i="2"/>
  <c r="FC27" i="2"/>
  <c r="FD27" i="2"/>
  <c r="FE27" i="2"/>
  <c r="FF27" i="2"/>
  <c r="FR27" i="2"/>
  <c r="FQ27" i="2"/>
  <c r="FS27" i="2"/>
  <c r="FT27" i="2"/>
  <c r="FU27" i="2"/>
  <c r="FV27" i="2"/>
  <c r="FW27" i="2"/>
  <c r="FX27" i="2"/>
  <c r="FY27" i="2"/>
  <c r="FZ27" i="2"/>
  <c r="GA27" i="2"/>
  <c r="EC28" i="2"/>
  <c r="ED28" i="2"/>
  <c r="EE28" i="2"/>
  <c r="EF28" i="2"/>
  <c r="EG28" i="2"/>
  <c r="EH28" i="2"/>
  <c r="EI28" i="2"/>
  <c r="EJ28" i="2"/>
  <c r="EK28" i="2"/>
  <c r="EW28" i="2"/>
  <c r="EV28" i="2"/>
  <c r="EX28" i="2"/>
  <c r="EY28" i="2"/>
  <c r="EZ28" i="2"/>
  <c r="FA28" i="2"/>
  <c r="FB28" i="2"/>
  <c r="FC28" i="2"/>
  <c r="FD28" i="2"/>
  <c r="FE28" i="2"/>
  <c r="FF28" i="2"/>
  <c r="FR28" i="2"/>
  <c r="FQ28" i="2"/>
  <c r="FS28" i="2"/>
  <c r="FT28" i="2"/>
  <c r="FU28" i="2"/>
  <c r="FV28" i="2"/>
  <c r="FW28" i="2"/>
  <c r="FX28" i="2"/>
  <c r="FY28" i="2"/>
  <c r="FZ28" i="2"/>
  <c r="GA28" i="2"/>
  <c r="EC29" i="2"/>
  <c r="ED29" i="2"/>
  <c r="EE29" i="2"/>
  <c r="EF29" i="2"/>
  <c r="EG29" i="2"/>
  <c r="EH29" i="2"/>
  <c r="EI29" i="2"/>
  <c r="EJ29" i="2"/>
  <c r="EK29" i="2"/>
  <c r="EW29" i="2"/>
  <c r="EV29" i="2"/>
  <c r="EX29" i="2"/>
  <c r="EY29" i="2"/>
  <c r="EZ29" i="2"/>
  <c r="FA29" i="2"/>
  <c r="FB29" i="2"/>
  <c r="FC29" i="2"/>
  <c r="FD29" i="2"/>
  <c r="FE29" i="2"/>
  <c r="FF29" i="2"/>
  <c r="FR29" i="2"/>
  <c r="FQ29" i="2"/>
  <c r="FS29" i="2"/>
  <c r="FT29" i="2"/>
  <c r="FU29" i="2"/>
  <c r="FV29" i="2"/>
  <c r="FW29" i="2"/>
  <c r="FX29" i="2"/>
  <c r="FY29" i="2"/>
  <c r="FZ29" i="2"/>
  <c r="GA29" i="2"/>
  <c r="EC30" i="2"/>
  <c r="ED30" i="2"/>
  <c r="EE30" i="2"/>
  <c r="EF30" i="2"/>
  <c r="EG30" i="2"/>
  <c r="EH30" i="2"/>
  <c r="EI30" i="2"/>
  <c r="EJ30" i="2"/>
  <c r="EK30" i="2"/>
  <c r="EW30" i="2"/>
  <c r="EV30" i="2"/>
  <c r="EX30" i="2"/>
  <c r="EY30" i="2"/>
  <c r="EZ30" i="2"/>
  <c r="FA30" i="2"/>
  <c r="FB30" i="2"/>
  <c r="FC30" i="2"/>
  <c r="FD30" i="2"/>
  <c r="FE30" i="2"/>
  <c r="FF30" i="2"/>
  <c r="FR30" i="2"/>
  <c r="FQ30" i="2"/>
  <c r="FS30" i="2"/>
  <c r="FT30" i="2"/>
  <c r="FU30" i="2"/>
  <c r="FV30" i="2"/>
  <c r="FW30" i="2"/>
  <c r="FX30" i="2"/>
  <c r="FY30" i="2"/>
  <c r="FZ30" i="2"/>
  <c r="GA30" i="2"/>
  <c r="EC31" i="2"/>
  <c r="ED31" i="2"/>
  <c r="EE31" i="2"/>
  <c r="EF31" i="2"/>
  <c r="EG31" i="2"/>
  <c r="EH31" i="2"/>
  <c r="EI31" i="2"/>
  <c r="EJ31" i="2"/>
  <c r="EK31" i="2"/>
  <c r="EW31" i="2"/>
  <c r="EV31" i="2"/>
  <c r="EX31" i="2"/>
  <c r="EY31" i="2"/>
  <c r="EZ31" i="2"/>
  <c r="FA31" i="2"/>
  <c r="FB31" i="2"/>
  <c r="FC31" i="2"/>
  <c r="FD31" i="2"/>
  <c r="FE31" i="2"/>
  <c r="FF31" i="2"/>
  <c r="FR31" i="2"/>
  <c r="FQ31" i="2"/>
  <c r="FS31" i="2"/>
  <c r="FT31" i="2"/>
  <c r="FU31" i="2"/>
  <c r="FV31" i="2"/>
  <c r="FW31" i="2"/>
  <c r="FX31" i="2"/>
  <c r="FY31" i="2"/>
  <c r="FZ31" i="2"/>
  <c r="GA31" i="2"/>
  <c r="EC32" i="2"/>
  <c r="ED32" i="2"/>
  <c r="EE32" i="2"/>
  <c r="EF32" i="2"/>
  <c r="EG32" i="2"/>
  <c r="EH32" i="2"/>
  <c r="EI32" i="2"/>
  <c r="EJ32" i="2"/>
  <c r="EK32" i="2"/>
  <c r="EW32" i="2"/>
  <c r="EV32" i="2"/>
  <c r="EX32" i="2"/>
  <c r="EY32" i="2"/>
  <c r="EZ32" i="2"/>
  <c r="FA32" i="2"/>
  <c r="FB32" i="2"/>
  <c r="FC32" i="2"/>
  <c r="FD32" i="2"/>
  <c r="FE32" i="2"/>
  <c r="FF32" i="2"/>
  <c r="FR32" i="2"/>
  <c r="FQ32" i="2"/>
  <c r="FS32" i="2"/>
  <c r="FT32" i="2"/>
  <c r="FU32" i="2"/>
  <c r="FV32" i="2"/>
  <c r="FW32" i="2"/>
  <c r="FX32" i="2"/>
  <c r="FY32" i="2"/>
  <c r="FZ32" i="2"/>
  <c r="GA32" i="2"/>
  <c r="GP34" i="2"/>
  <c r="GF34" i="2"/>
  <c r="GE34" i="2"/>
  <c r="HA34" i="2"/>
  <c r="GK34" i="2"/>
  <c r="GL34" i="2"/>
  <c r="GP35" i="2"/>
  <c r="GP36" i="2"/>
  <c r="GP37" i="2"/>
  <c r="GP39" i="2"/>
  <c r="GP40" i="2"/>
  <c r="GP43" i="2"/>
  <c r="GF43" i="2"/>
  <c r="GE43" i="2"/>
  <c r="HA43" i="2"/>
  <c r="GK43" i="2"/>
  <c r="GL43" i="2"/>
  <c r="HA44" i="2"/>
  <c r="GK44" i="2"/>
  <c r="GL44" i="2"/>
  <c r="GP45" i="2"/>
  <c r="GF45" i="2"/>
  <c r="GE45" i="2"/>
  <c r="HA45" i="2"/>
  <c r="GK45" i="2"/>
  <c r="GL45" i="2"/>
  <c r="EC33" i="2"/>
  <c r="ED33" i="2"/>
  <c r="EE33" i="2"/>
  <c r="EF33" i="2"/>
  <c r="EG33" i="2"/>
  <c r="EH33" i="2"/>
  <c r="EI33" i="2"/>
  <c r="EK33" i="2"/>
  <c r="EW33" i="2"/>
  <c r="EV33" i="2"/>
  <c r="EX33" i="2"/>
  <c r="EY33" i="2"/>
  <c r="EZ33" i="2"/>
  <c r="FA33" i="2"/>
  <c r="FB33" i="2"/>
  <c r="FC33" i="2"/>
  <c r="FD33" i="2"/>
  <c r="FE33" i="2"/>
  <c r="FF33" i="2"/>
  <c r="FR33" i="2"/>
  <c r="FQ33" i="2"/>
  <c r="FS33" i="2"/>
  <c r="FT33" i="2"/>
  <c r="FU33" i="2"/>
  <c r="FV33" i="2"/>
  <c r="FW33" i="2"/>
  <c r="FX33" i="2"/>
  <c r="FY33" i="2"/>
  <c r="FZ33" i="2"/>
  <c r="GA33" i="2"/>
  <c r="EC34" i="2"/>
  <c r="ED34" i="2"/>
  <c r="EE34" i="2"/>
  <c r="EF34" i="2"/>
  <c r="EG34" i="2"/>
  <c r="EH34" i="2"/>
  <c r="EI34" i="2"/>
  <c r="EJ34" i="2"/>
  <c r="EK34" i="2"/>
  <c r="EW34" i="2"/>
  <c r="EV34" i="2"/>
  <c r="EX34" i="2"/>
  <c r="EY34" i="2"/>
  <c r="EZ34" i="2"/>
  <c r="FA34" i="2"/>
  <c r="FB34" i="2"/>
  <c r="FC34" i="2"/>
  <c r="FD34" i="2"/>
  <c r="FE34" i="2"/>
  <c r="FF34" i="2"/>
  <c r="FR34" i="2"/>
  <c r="FQ34" i="2"/>
  <c r="FS34" i="2"/>
  <c r="FT34" i="2"/>
  <c r="FU34" i="2"/>
  <c r="FV34" i="2"/>
  <c r="FW34" i="2"/>
  <c r="FX34" i="2"/>
  <c r="FY34" i="2"/>
  <c r="FZ34" i="2"/>
  <c r="GA34" i="2"/>
  <c r="EC35" i="2"/>
  <c r="ED35" i="2"/>
  <c r="EE35" i="2"/>
  <c r="EF35" i="2"/>
  <c r="EG35" i="2"/>
  <c r="EH35" i="2"/>
  <c r="EI35" i="2"/>
  <c r="EJ35" i="2"/>
  <c r="EK35" i="2"/>
  <c r="EW35" i="2"/>
  <c r="EV35" i="2"/>
  <c r="EX35" i="2"/>
  <c r="EY35" i="2"/>
  <c r="EZ35" i="2"/>
  <c r="FA35" i="2"/>
  <c r="FB35" i="2"/>
  <c r="FC35" i="2"/>
  <c r="FD35" i="2"/>
  <c r="FE35" i="2"/>
  <c r="FF35" i="2"/>
  <c r="FR35" i="2"/>
  <c r="FQ35" i="2"/>
  <c r="FS35" i="2"/>
  <c r="FU35" i="2"/>
  <c r="FV35" i="2"/>
  <c r="FW35" i="2"/>
  <c r="FX35" i="2"/>
  <c r="FY35" i="2"/>
  <c r="FZ35" i="2"/>
  <c r="GA35" i="2"/>
  <c r="EC36" i="2"/>
  <c r="ED36" i="2"/>
  <c r="EE36" i="2"/>
  <c r="EF36" i="2"/>
  <c r="EG36" i="2"/>
  <c r="EH36" i="2"/>
  <c r="EI36" i="2"/>
  <c r="EJ36" i="2"/>
  <c r="EK36" i="2"/>
  <c r="EW36" i="2"/>
  <c r="EV36" i="2"/>
  <c r="EX36" i="2"/>
  <c r="EY36" i="2"/>
  <c r="EZ36" i="2"/>
  <c r="FA36" i="2"/>
  <c r="FB36" i="2"/>
  <c r="FC36" i="2"/>
  <c r="FD36" i="2"/>
  <c r="FE36" i="2"/>
  <c r="FF36" i="2"/>
  <c r="FR36" i="2"/>
  <c r="FQ36" i="2"/>
  <c r="FS36" i="2"/>
  <c r="FT36" i="2"/>
  <c r="FU36" i="2"/>
  <c r="FV36" i="2"/>
  <c r="FW36" i="2"/>
  <c r="FX36" i="2"/>
  <c r="FY36" i="2"/>
  <c r="FZ36" i="2"/>
  <c r="GA36" i="2"/>
  <c r="EC37" i="2"/>
  <c r="ED37" i="2"/>
  <c r="EE37" i="2"/>
  <c r="EF37" i="2"/>
  <c r="EG37" i="2"/>
  <c r="EH37" i="2"/>
  <c r="EI37" i="2"/>
  <c r="EJ37" i="2"/>
  <c r="EK37" i="2"/>
  <c r="EW37" i="2"/>
  <c r="EV37" i="2"/>
  <c r="EX37" i="2"/>
  <c r="EY37" i="2"/>
  <c r="EZ37" i="2"/>
  <c r="FA37" i="2"/>
  <c r="FB37" i="2"/>
  <c r="FC37" i="2"/>
  <c r="FD37" i="2"/>
  <c r="FE37" i="2"/>
  <c r="FF37" i="2"/>
  <c r="FR37" i="2"/>
  <c r="FQ37" i="2"/>
  <c r="FS37" i="2"/>
  <c r="FT37" i="2"/>
  <c r="FU37" i="2"/>
  <c r="FV37" i="2"/>
  <c r="FW37" i="2"/>
  <c r="FX37" i="2"/>
  <c r="FY37" i="2"/>
  <c r="FZ37" i="2"/>
  <c r="GA37" i="2"/>
  <c r="EC38" i="2"/>
  <c r="ED38" i="2"/>
  <c r="EE38" i="2"/>
  <c r="EF38" i="2"/>
  <c r="EG38" i="2"/>
  <c r="EH38" i="2"/>
  <c r="EI38" i="2"/>
  <c r="EJ38" i="2"/>
  <c r="EK38" i="2"/>
  <c r="EW38" i="2"/>
  <c r="EV38" i="2"/>
  <c r="EX38" i="2"/>
  <c r="EY38" i="2"/>
  <c r="EZ38" i="2"/>
  <c r="FA38" i="2"/>
  <c r="FB38" i="2"/>
  <c r="FC38" i="2"/>
  <c r="FD38" i="2"/>
  <c r="FE38" i="2"/>
  <c r="FF38" i="2"/>
  <c r="FR38" i="2"/>
  <c r="FQ38" i="2"/>
  <c r="FS38" i="2"/>
  <c r="FT38" i="2"/>
  <c r="FU38" i="2"/>
  <c r="FV38" i="2"/>
  <c r="FW38" i="2"/>
  <c r="FX38" i="2"/>
  <c r="FY38" i="2"/>
  <c r="FZ38" i="2"/>
  <c r="GA38" i="2"/>
  <c r="EC39" i="2"/>
  <c r="ED39" i="2"/>
  <c r="EE39" i="2"/>
  <c r="EF39" i="2"/>
  <c r="EG39" i="2"/>
  <c r="EH39" i="2"/>
  <c r="EI39" i="2"/>
  <c r="EJ39" i="2"/>
  <c r="EK39" i="2"/>
  <c r="EW39" i="2"/>
  <c r="EV39" i="2"/>
  <c r="EX39" i="2"/>
  <c r="EY39" i="2"/>
  <c r="EZ39" i="2"/>
  <c r="FA39" i="2"/>
  <c r="FB39" i="2"/>
  <c r="FC39" i="2"/>
  <c r="FD39" i="2"/>
  <c r="FE39" i="2"/>
  <c r="FF39" i="2"/>
  <c r="FR39" i="2"/>
  <c r="FQ39" i="2"/>
  <c r="FS39" i="2"/>
  <c r="FT39" i="2"/>
  <c r="FU39" i="2"/>
  <c r="FV39" i="2"/>
  <c r="FW39" i="2"/>
  <c r="FX39" i="2"/>
  <c r="FY39" i="2"/>
  <c r="FZ39" i="2"/>
  <c r="GA39" i="2"/>
  <c r="EC40" i="2"/>
  <c r="ED40" i="2"/>
  <c r="EE40" i="2"/>
  <c r="EF40" i="2"/>
  <c r="EG40" i="2"/>
  <c r="EH40" i="2"/>
  <c r="EI40" i="2"/>
  <c r="EJ40" i="2"/>
  <c r="EK40" i="2"/>
  <c r="EW40" i="2"/>
  <c r="EV40" i="2"/>
  <c r="EX40" i="2"/>
  <c r="EY40" i="2"/>
  <c r="EZ40" i="2"/>
  <c r="FA40" i="2"/>
  <c r="FB40" i="2"/>
  <c r="FC40" i="2"/>
  <c r="FD40" i="2"/>
  <c r="FE40" i="2"/>
  <c r="FF40" i="2"/>
  <c r="FR40" i="2"/>
  <c r="FQ40" i="2"/>
  <c r="FS40" i="2"/>
  <c r="FT40" i="2"/>
  <c r="FU40" i="2"/>
  <c r="FV40" i="2"/>
  <c r="FX40" i="2"/>
  <c r="FY40" i="2"/>
  <c r="FZ40" i="2"/>
  <c r="GA40" i="2"/>
  <c r="EC41" i="2"/>
  <c r="ED41" i="2"/>
  <c r="EE41" i="2"/>
  <c r="EF41" i="2"/>
  <c r="EG41" i="2"/>
  <c r="EH41" i="2"/>
  <c r="EI41" i="2"/>
  <c r="EJ41" i="2"/>
  <c r="EK41" i="2"/>
  <c r="EW41" i="2"/>
  <c r="EV41" i="2"/>
  <c r="EX41" i="2"/>
  <c r="EY41" i="2"/>
  <c r="EZ41" i="2"/>
  <c r="FA41" i="2"/>
  <c r="FB41" i="2"/>
  <c r="FC41" i="2"/>
  <c r="FD41" i="2"/>
  <c r="FE41" i="2"/>
  <c r="FF41" i="2"/>
  <c r="FR41" i="2"/>
  <c r="FQ41" i="2"/>
  <c r="FS41" i="2"/>
  <c r="FT41" i="2"/>
  <c r="FU41" i="2"/>
  <c r="FV41" i="2"/>
  <c r="FW41" i="2"/>
  <c r="FX41" i="2"/>
  <c r="FY41" i="2"/>
  <c r="FZ41" i="2"/>
  <c r="GA41" i="2"/>
  <c r="EC42" i="2"/>
  <c r="ED42" i="2"/>
  <c r="EE42" i="2"/>
  <c r="EF42" i="2"/>
  <c r="EG42" i="2"/>
  <c r="EH42" i="2"/>
  <c r="EI42" i="2"/>
  <c r="EJ42" i="2"/>
  <c r="EK42" i="2"/>
  <c r="EW42" i="2"/>
  <c r="EV42" i="2"/>
  <c r="EX42" i="2"/>
  <c r="EY42" i="2"/>
  <c r="EZ42" i="2"/>
  <c r="FA42" i="2"/>
  <c r="FB42" i="2"/>
  <c r="FC42" i="2"/>
  <c r="FD42" i="2"/>
  <c r="FE42" i="2"/>
  <c r="FF42" i="2"/>
  <c r="FR42" i="2"/>
  <c r="FQ42" i="2"/>
  <c r="FS42" i="2"/>
  <c r="FT42" i="2"/>
  <c r="FU42" i="2"/>
  <c r="FV42" i="2"/>
  <c r="FW42" i="2"/>
  <c r="FX42" i="2"/>
  <c r="FY42" i="2"/>
  <c r="FZ42" i="2"/>
  <c r="GA42" i="2"/>
  <c r="EC43" i="2"/>
  <c r="ED43" i="2"/>
  <c r="EE43" i="2"/>
  <c r="EF43" i="2"/>
  <c r="EG43" i="2"/>
  <c r="EH43" i="2"/>
  <c r="EI43" i="2"/>
  <c r="EJ43" i="2"/>
  <c r="EK43" i="2"/>
  <c r="EW43" i="2"/>
  <c r="EV43" i="2"/>
  <c r="EX43" i="2"/>
  <c r="EY43" i="2"/>
  <c r="FA43" i="2"/>
  <c r="FB43" i="2"/>
  <c r="FC43" i="2"/>
  <c r="FD43" i="2"/>
  <c r="FE43" i="2"/>
  <c r="FF43" i="2"/>
  <c r="FR43" i="2"/>
  <c r="FQ43" i="2"/>
  <c r="FS43" i="2"/>
  <c r="FT43" i="2"/>
  <c r="FU43" i="2"/>
  <c r="FV43" i="2"/>
  <c r="FW43" i="2"/>
  <c r="FX43" i="2"/>
  <c r="FY43" i="2"/>
  <c r="FZ43" i="2"/>
  <c r="GA43" i="2"/>
  <c r="EC44" i="2"/>
  <c r="ED44" i="2"/>
  <c r="EE44" i="2"/>
  <c r="EF44" i="2"/>
  <c r="EG44" i="2"/>
  <c r="EH44" i="2"/>
  <c r="EI44" i="2"/>
  <c r="EJ44" i="2"/>
  <c r="EK44" i="2"/>
  <c r="EW44" i="2"/>
  <c r="EV44" i="2"/>
  <c r="EX44" i="2"/>
  <c r="EY44" i="2"/>
  <c r="EZ44" i="2"/>
  <c r="FA44" i="2"/>
  <c r="FB44" i="2"/>
  <c r="FC44" i="2"/>
  <c r="FD44" i="2"/>
  <c r="FE44" i="2"/>
  <c r="FF44" i="2"/>
  <c r="FR44" i="2"/>
  <c r="FQ44" i="2"/>
  <c r="FS44" i="2"/>
  <c r="FT44" i="2"/>
  <c r="FU44" i="2"/>
  <c r="FV44" i="2"/>
  <c r="FW44" i="2"/>
  <c r="FX44" i="2"/>
  <c r="FY44" i="2"/>
  <c r="FZ44" i="2"/>
  <c r="GA44" i="2"/>
  <c r="GP46" i="2"/>
  <c r="EC45" i="2"/>
  <c r="ED45" i="2"/>
  <c r="EE45" i="2"/>
  <c r="EF45" i="2"/>
  <c r="EG45" i="2"/>
  <c r="EH45" i="2"/>
  <c r="EI45" i="2"/>
  <c r="EJ45" i="2"/>
  <c r="EK45" i="2"/>
  <c r="EW45" i="2"/>
  <c r="EV45" i="2"/>
  <c r="EX45" i="2"/>
  <c r="EY45" i="2"/>
  <c r="EZ45" i="2"/>
  <c r="FA45" i="2"/>
  <c r="FB45" i="2"/>
  <c r="FC45" i="2"/>
  <c r="FD45" i="2"/>
  <c r="FE45" i="2"/>
  <c r="FF45" i="2"/>
  <c r="FR45" i="2"/>
  <c r="FQ45" i="2"/>
  <c r="FS45" i="2"/>
  <c r="FT45" i="2"/>
  <c r="FU45" i="2"/>
  <c r="FV45" i="2"/>
  <c r="FW45" i="2"/>
  <c r="FX45" i="2"/>
  <c r="FY45" i="2"/>
  <c r="FZ45" i="2"/>
  <c r="GA45" i="2"/>
  <c r="HA47" i="2"/>
  <c r="GK47" i="2"/>
  <c r="GL47" i="2"/>
  <c r="HQ47" i="2"/>
  <c r="FV46" i="2"/>
  <c r="HR47" i="2"/>
  <c r="FW46" i="2"/>
  <c r="HS47" i="2"/>
  <c r="FX46" i="2"/>
  <c r="HT47" i="2"/>
  <c r="FY46" i="2"/>
  <c r="HU47" i="2"/>
  <c r="FZ46" i="2"/>
  <c r="HV47" i="2"/>
  <c r="GA46" i="2"/>
  <c r="EC46" i="2"/>
  <c r="ED46" i="2"/>
  <c r="EE46" i="2"/>
  <c r="EF46" i="2"/>
  <c r="EG46" i="2"/>
  <c r="EH46" i="2"/>
  <c r="EI46" i="2"/>
  <c r="EJ46" i="2"/>
  <c r="EK46" i="2"/>
  <c r="EW46" i="2"/>
  <c r="EV46" i="2"/>
  <c r="EX46" i="2"/>
  <c r="EY46" i="2"/>
  <c r="EZ46" i="2"/>
  <c r="FA46" i="2"/>
  <c r="FB46" i="2"/>
  <c r="FC46" i="2"/>
  <c r="FD46" i="2"/>
  <c r="FE46" i="2"/>
  <c r="FF46" i="2"/>
  <c r="FR46" i="2"/>
  <c r="FQ46" i="2"/>
  <c r="FS46" i="2"/>
  <c r="FT46" i="2"/>
  <c r="FU46" i="2"/>
  <c r="GP48" i="2"/>
  <c r="GP50" i="2"/>
  <c r="EC47" i="2"/>
  <c r="ED47" i="2"/>
  <c r="EE47" i="2"/>
  <c r="EF47" i="2"/>
  <c r="EG47" i="2"/>
  <c r="EH47" i="2"/>
  <c r="EI47" i="2"/>
  <c r="EJ47" i="2"/>
  <c r="EK47" i="2"/>
  <c r="EW47" i="2"/>
  <c r="EV47" i="2"/>
  <c r="EX47" i="2"/>
  <c r="EY47" i="2"/>
  <c r="EZ47" i="2"/>
  <c r="FA47" i="2"/>
  <c r="FB47" i="2"/>
  <c r="FC47" i="2"/>
  <c r="FD47" i="2"/>
  <c r="FE47" i="2"/>
  <c r="FF47" i="2"/>
  <c r="FR47" i="2"/>
  <c r="FQ47" i="2"/>
  <c r="FS47" i="2"/>
  <c r="FT47" i="2"/>
  <c r="FU47" i="2"/>
  <c r="FV47" i="2"/>
  <c r="FW47" i="2"/>
  <c r="FX47" i="2"/>
  <c r="FY47" i="2"/>
  <c r="FZ47" i="2"/>
  <c r="GA47" i="2"/>
  <c r="EC48" i="2"/>
  <c r="ED48" i="2"/>
  <c r="EE48" i="2"/>
  <c r="EF48" i="2"/>
  <c r="EG48" i="2"/>
  <c r="EH48" i="2"/>
  <c r="EI48" i="2"/>
  <c r="EJ48" i="2"/>
  <c r="EK48" i="2"/>
  <c r="EW48" i="2"/>
  <c r="EV48" i="2"/>
  <c r="EX48" i="2"/>
  <c r="EY48" i="2"/>
  <c r="EZ48" i="2"/>
  <c r="FA48" i="2"/>
  <c r="FB48" i="2"/>
  <c r="FC48" i="2"/>
  <c r="FD48" i="2"/>
  <c r="FE48" i="2"/>
  <c r="FF48" i="2"/>
  <c r="FR48" i="2"/>
  <c r="FQ48" i="2"/>
  <c r="FS48" i="2"/>
  <c r="FT48" i="2"/>
  <c r="FU48" i="2"/>
  <c r="FV48" i="2"/>
  <c r="FW48" i="2"/>
  <c r="FX48" i="2"/>
  <c r="FY48" i="2"/>
  <c r="FZ48" i="2"/>
  <c r="GA48" i="2"/>
  <c r="EC49" i="2"/>
  <c r="ED49" i="2"/>
  <c r="EE49" i="2"/>
  <c r="EF49" i="2"/>
  <c r="EG49" i="2"/>
  <c r="EH49" i="2"/>
  <c r="EI49" i="2"/>
  <c r="EJ49" i="2"/>
  <c r="EK49" i="2"/>
  <c r="EW49" i="2"/>
  <c r="EV49" i="2"/>
  <c r="EX49" i="2"/>
  <c r="EY49" i="2"/>
  <c r="EZ49" i="2"/>
  <c r="FA49" i="2"/>
  <c r="FB49" i="2"/>
  <c r="FC49" i="2"/>
  <c r="FD49" i="2"/>
  <c r="FE49" i="2"/>
  <c r="FF49" i="2"/>
  <c r="FR49" i="2"/>
  <c r="FQ49" i="2"/>
  <c r="FS49" i="2"/>
  <c r="FT49" i="2"/>
  <c r="FU49" i="2"/>
  <c r="FV49" i="2"/>
  <c r="FW49" i="2"/>
  <c r="FX49" i="2"/>
  <c r="FY49" i="2"/>
  <c r="FZ49" i="2"/>
  <c r="GA49" i="2"/>
  <c r="EC50" i="2"/>
  <c r="ED50" i="2"/>
  <c r="EE50" i="2"/>
  <c r="EF50" i="2"/>
  <c r="EG50" i="2"/>
  <c r="EH50" i="2"/>
  <c r="EI50" i="2"/>
  <c r="EJ50" i="2"/>
  <c r="EK50" i="2"/>
  <c r="EW50" i="2"/>
  <c r="EV50" i="2"/>
  <c r="EX50" i="2"/>
  <c r="EY50" i="2"/>
  <c r="EZ50" i="2"/>
  <c r="FA50" i="2"/>
  <c r="FB50" i="2"/>
  <c r="FC50" i="2"/>
  <c r="FD50" i="2"/>
  <c r="FE50" i="2"/>
  <c r="FF50" i="2"/>
  <c r="FR50" i="2"/>
  <c r="FQ50" i="2"/>
  <c r="FS50" i="2"/>
  <c r="FT50" i="2"/>
  <c r="FU50" i="2"/>
  <c r="FV50" i="2"/>
  <c r="FW50" i="2"/>
  <c r="FX50" i="2"/>
  <c r="FY50" i="2"/>
  <c r="FZ50" i="2"/>
  <c r="EC51" i="2"/>
  <c r="ED51" i="2"/>
  <c r="EE51" i="2"/>
  <c r="EF51" i="2"/>
  <c r="EG51" i="2"/>
  <c r="EH51" i="2"/>
  <c r="EI51" i="2"/>
  <c r="EJ51" i="2"/>
  <c r="EK51" i="2"/>
  <c r="EW51" i="2"/>
  <c r="EV51" i="2"/>
  <c r="EX51" i="2"/>
  <c r="EY51" i="2"/>
  <c r="EZ51" i="2"/>
  <c r="FA51" i="2"/>
  <c r="FB51" i="2"/>
  <c r="FC51" i="2"/>
  <c r="FD51" i="2"/>
  <c r="FE51" i="2"/>
  <c r="FF51" i="2"/>
  <c r="FR51" i="2"/>
  <c r="FQ51" i="2"/>
  <c r="FS51" i="2"/>
  <c r="FT51" i="2"/>
  <c r="FU51" i="2"/>
  <c r="FV51" i="2"/>
  <c r="FW51" i="2"/>
  <c r="FX51" i="2"/>
  <c r="FY51" i="2"/>
  <c r="FZ51" i="2"/>
  <c r="GA51" i="2"/>
  <c r="HA53" i="2"/>
  <c r="GK53" i="2"/>
  <c r="GL53" i="2"/>
  <c r="EC52" i="2"/>
  <c r="ED52" i="2"/>
  <c r="EE52" i="2"/>
  <c r="EF52" i="2"/>
  <c r="EG52" i="2"/>
  <c r="EH52" i="2"/>
  <c r="EI52" i="2"/>
  <c r="EJ52" i="2"/>
  <c r="EK52" i="2"/>
  <c r="EW52" i="2"/>
  <c r="EV52" i="2"/>
  <c r="EX52" i="2"/>
  <c r="EY52" i="2"/>
  <c r="EZ52" i="2"/>
  <c r="FA52" i="2"/>
  <c r="FB52" i="2"/>
  <c r="FC52" i="2"/>
  <c r="FD52" i="2"/>
  <c r="FE52" i="2"/>
  <c r="FF52" i="2"/>
  <c r="FR52" i="2"/>
  <c r="FQ52" i="2"/>
  <c r="FS52" i="2"/>
  <c r="FT52" i="2"/>
  <c r="FU52" i="2"/>
  <c r="FV52" i="2"/>
  <c r="FW52" i="2"/>
  <c r="FX52" i="2"/>
  <c r="FY52" i="2"/>
  <c r="FZ52" i="2"/>
  <c r="GA52" i="2"/>
  <c r="HA54" i="2"/>
  <c r="GK54" i="2"/>
  <c r="GL54" i="2"/>
  <c r="HM54" i="2"/>
  <c r="HL54" i="2"/>
  <c r="FR53" i="2"/>
  <c r="FQ53" i="2"/>
  <c r="HN54" i="2"/>
  <c r="FS53" i="2"/>
  <c r="HO54" i="2"/>
  <c r="FT53" i="2"/>
  <c r="HP54" i="2"/>
  <c r="FU53" i="2"/>
  <c r="HQ54" i="2"/>
  <c r="FV53" i="2"/>
  <c r="HR54" i="2"/>
  <c r="FW53" i="2"/>
  <c r="HS54" i="2"/>
  <c r="FX53" i="2"/>
  <c r="HT54" i="2"/>
  <c r="FY53" i="2"/>
  <c r="HU54" i="2"/>
  <c r="FZ53" i="2"/>
  <c r="HV54" i="2"/>
  <c r="GA53" i="2"/>
  <c r="EC53" i="2"/>
  <c r="ED53" i="2"/>
  <c r="EE53" i="2"/>
  <c r="EF53" i="2"/>
  <c r="EG53" i="2"/>
  <c r="EH53" i="2"/>
  <c r="EI53" i="2"/>
  <c r="EJ53" i="2"/>
  <c r="EK53" i="2"/>
  <c r="EW53" i="2"/>
  <c r="EV53" i="2"/>
  <c r="EX53" i="2"/>
  <c r="EY53" i="2"/>
  <c r="EZ53" i="2"/>
  <c r="FA53" i="2"/>
  <c r="FB53" i="2"/>
  <c r="FC53" i="2"/>
  <c r="FD53" i="2"/>
  <c r="FE53" i="2"/>
  <c r="FF53" i="2"/>
  <c r="EC54" i="2"/>
  <c r="ED54" i="2"/>
  <c r="EE54" i="2"/>
  <c r="EF54" i="2"/>
  <c r="EG54" i="2"/>
  <c r="EH54" i="2"/>
  <c r="EI54" i="2"/>
  <c r="EJ54" i="2"/>
  <c r="EK54" i="2"/>
  <c r="EW54" i="2"/>
  <c r="EV54" i="2"/>
  <c r="EX54" i="2"/>
  <c r="EY54" i="2"/>
  <c r="EZ54" i="2"/>
  <c r="FA54" i="2"/>
  <c r="FB54" i="2"/>
  <c r="FC54" i="2"/>
  <c r="FD54" i="2"/>
  <c r="FE54" i="2"/>
  <c r="FF54" i="2"/>
  <c r="FR54" i="2"/>
  <c r="FQ54" i="2"/>
  <c r="FS54" i="2"/>
  <c r="FT54" i="2"/>
  <c r="FU54" i="2"/>
  <c r="FV54" i="2"/>
  <c r="FW54" i="2"/>
  <c r="FX54" i="2"/>
  <c r="FY54" i="2"/>
  <c r="FZ54" i="2"/>
  <c r="GA54" i="2"/>
  <c r="EC55" i="2"/>
  <c r="ED55" i="2"/>
  <c r="EE55" i="2"/>
  <c r="EF55" i="2"/>
  <c r="EG55" i="2"/>
  <c r="EH55" i="2"/>
  <c r="EI55" i="2"/>
  <c r="EJ55" i="2"/>
  <c r="EK55" i="2"/>
  <c r="EW55" i="2"/>
  <c r="EV55" i="2"/>
  <c r="EX55" i="2"/>
  <c r="EY55" i="2"/>
  <c r="EZ55" i="2"/>
  <c r="FA55" i="2"/>
  <c r="FB55" i="2"/>
  <c r="FC55" i="2"/>
  <c r="FD55" i="2"/>
  <c r="FE55" i="2"/>
  <c r="FF55" i="2"/>
  <c r="FR55" i="2"/>
  <c r="FQ55" i="2"/>
  <c r="FS55" i="2"/>
  <c r="FT55" i="2"/>
  <c r="FU55" i="2"/>
  <c r="FV55" i="2"/>
  <c r="FW55" i="2"/>
  <c r="FX55" i="2"/>
  <c r="FY55" i="2"/>
  <c r="FZ55" i="2"/>
  <c r="GA55" i="2"/>
  <c r="GP57" i="2"/>
  <c r="GF57" i="2"/>
  <c r="GE57" i="2"/>
  <c r="HA57" i="2"/>
  <c r="GK57" i="2"/>
  <c r="GL57" i="2"/>
  <c r="EC56" i="2"/>
  <c r="ED56" i="2"/>
  <c r="EE56" i="2"/>
  <c r="EF56" i="2"/>
  <c r="EG56" i="2"/>
  <c r="EH56" i="2"/>
  <c r="EI56" i="2"/>
  <c r="EJ56" i="2"/>
  <c r="EK56" i="2"/>
  <c r="EW56" i="2"/>
  <c r="EV56" i="2"/>
  <c r="EX56" i="2"/>
  <c r="EY56" i="2"/>
  <c r="EZ56" i="2"/>
  <c r="FA56" i="2"/>
  <c r="FB56" i="2"/>
  <c r="FC56" i="2"/>
  <c r="FD56" i="2"/>
  <c r="FE56" i="2"/>
  <c r="FF56" i="2"/>
  <c r="FR56" i="2"/>
  <c r="FQ56" i="2"/>
  <c r="FS56" i="2"/>
  <c r="FT56" i="2"/>
  <c r="FU56" i="2"/>
  <c r="FV56" i="2"/>
  <c r="FW56" i="2"/>
  <c r="FX56" i="2"/>
  <c r="FY56" i="2"/>
  <c r="FZ56" i="2"/>
  <c r="GA56" i="2"/>
  <c r="HA58" i="2"/>
  <c r="GK58" i="2"/>
  <c r="GL58" i="2"/>
  <c r="EC57" i="2"/>
  <c r="ED57" i="2"/>
  <c r="EE57" i="2"/>
  <c r="EF57" i="2"/>
  <c r="EG57" i="2"/>
  <c r="EH57" i="2"/>
  <c r="EI57" i="2"/>
  <c r="EJ57" i="2"/>
  <c r="EK57" i="2"/>
  <c r="EW57" i="2"/>
  <c r="EV57" i="2"/>
  <c r="EX57" i="2"/>
  <c r="EY57" i="2"/>
  <c r="EZ57" i="2"/>
  <c r="FA57" i="2"/>
  <c r="FB57" i="2"/>
  <c r="FC57" i="2"/>
  <c r="FD57" i="2"/>
  <c r="FE57" i="2"/>
  <c r="FF57" i="2"/>
  <c r="FR57" i="2"/>
  <c r="FQ57" i="2"/>
  <c r="FS57" i="2"/>
  <c r="FT57" i="2"/>
  <c r="FU57" i="2"/>
  <c r="FV57" i="2"/>
  <c r="FW57" i="2"/>
  <c r="FX57" i="2"/>
  <c r="FY57" i="2"/>
  <c r="FZ57" i="2"/>
  <c r="GA57" i="2"/>
  <c r="GP59" i="2"/>
  <c r="GF59" i="2"/>
  <c r="GE59" i="2"/>
  <c r="HA59" i="2"/>
  <c r="GK59" i="2"/>
  <c r="GL59" i="2"/>
  <c r="EC58" i="2"/>
  <c r="ED58" i="2"/>
  <c r="EE58" i="2"/>
  <c r="EF58" i="2"/>
  <c r="EG58" i="2"/>
  <c r="EH58" i="2"/>
  <c r="EI58" i="2"/>
  <c r="EJ58" i="2"/>
  <c r="EK58" i="2"/>
  <c r="EW58" i="2"/>
  <c r="EV58" i="2"/>
  <c r="EX58" i="2"/>
  <c r="EY58" i="2"/>
  <c r="EZ58" i="2"/>
  <c r="FA58" i="2"/>
  <c r="FB58" i="2"/>
  <c r="FC58" i="2"/>
  <c r="FD58" i="2"/>
  <c r="FE58" i="2"/>
  <c r="FF58" i="2"/>
  <c r="FR58" i="2"/>
  <c r="FQ58" i="2"/>
  <c r="FS58" i="2"/>
  <c r="FT58" i="2"/>
  <c r="FU58" i="2"/>
  <c r="FV58" i="2"/>
  <c r="FW58" i="2"/>
  <c r="FX58" i="2"/>
  <c r="FY58" i="2"/>
  <c r="FZ58" i="2"/>
  <c r="GA58" i="2"/>
  <c r="GF58" i="2"/>
  <c r="GE58" i="2"/>
  <c r="FQ11" i="2"/>
  <c r="FQ10" i="2"/>
  <c r="E59" i="1"/>
  <c r="G59" i="1"/>
  <c r="E58" i="1"/>
  <c r="G58" i="1"/>
  <c r="E54" i="1"/>
  <c r="G54" i="1"/>
  <c r="E52" i="1"/>
  <c r="F52" i="1"/>
  <c r="EV11" i="2"/>
  <c r="EV10" i="2"/>
  <c r="J41" i="1"/>
  <c r="J39" i="1"/>
  <c r="J37" i="1"/>
  <c r="GK12" i="2"/>
  <c r="HA10" i="2"/>
  <c r="GF10" i="2"/>
  <c r="GE10" i="2"/>
  <c r="GE11" i="2"/>
  <c r="D17" i="1"/>
  <c r="HA11" i="2"/>
  <c r="N17" i="1"/>
  <c r="FP59" i="4"/>
  <c r="FE59" i="4"/>
  <c r="FN59" i="4"/>
  <c r="FL59" i="4"/>
  <c r="FU58" i="4"/>
  <c r="FT58" i="4"/>
  <c r="DF58" i="4"/>
  <c r="DE58" i="4"/>
  <c r="DD58" i="4"/>
  <c r="FJ57" i="4"/>
  <c r="EA56" i="4"/>
  <c r="DZ56" i="4"/>
  <c r="DF56" i="4"/>
  <c r="DE56" i="4"/>
  <c r="DD56" i="4"/>
  <c r="EA54" i="4"/>
  <c r="DZ54" i="4"/>
  <c r="FJ53" i="4"/>
  <c r="FI53" i="4"/>
  <c r="EA52" i="4"/>
  <c r="DZ52" i="4"/>
  <c r="FU50" i="4"/>
  <c r="FT50" i="4"/>
  <c r="FJ49" i="4"/>
  <c r="EY49" i="4"/>
  <c r="FU48" i="4"/>
  <c r="FT48" i="4"/>
  <c r="EA48" i="4"/>
  <c r="DZ48" i="4"/>
  <c r="FU46" i="4"/>
  <c r="FT46" i="4"/>
  <c r="EA46" i="4"/>
  <c r="DZ46" i="4"/>
  <c r="DF46" i="4"/>
  <c r="DE46" i="4"/>
  <c r="DD46" i="4"/>
  <c r="FJ45" i="4"/>
  <c r="FI45" i="4"/>
  <c r="EA44" i="4"/>
  <c r="DZ44" i="4"/>
  <c r="DF44" i="4"/>
  <c r="DE44" i="4"/>
  <c r="DD44" i="4"/>
  <c r="FJ43" i="4"/>
  <c r="FU42" i="4"/>
  <c r="FT42" i="4"/>
  <c r="EA42" i="4"/>
  <c r="DZ42" i="4"/>
  <c r="DF42" i="4"/>
  <c r="DE42" i="4"/>
  <c r="DD42" i="4"/>
  <c r="FJ41" i="4"/>
  <c r="EA40" i="4"/>
  <c r="DZ40" i="4"/>
  <c r="DF40" i="4"/>
  <c r="DE40" i="4"/>
  <c r="DD40" i="4"/>
  <c r="FJ39" i="4"/>
  <c r="EA38" i="4"/>
  <c r="DZ38" i="4"/>
  <c r="DF38" i="4"/>
  <c r="DE38" i="4"/>
  <c r="DD38" i="4"/>
  <c r="FJ37" i="4"/>
  <c r="FU36" i="4"/>
  <c r="EA36" i="4"/>
  <c r="DZ36" i="4"/>
  <c r="DF36" i="4"/>
  <c r="DE36" i="4"/>
  <c r="DD36" i="4"/>
  <c r="FU34" i="4"/>
  <c r="FT34" i="4"/>
  <c r="EA34" i="4"/>
  <c r="DZ34" i="4"/>
  <c r="DF34" i="4"/>
  <c r="DE34" i="4"/>
  <c r="DD34" i="4"/>
  <c r="FU32" i="4"/>
  <c r="EA32" i="4"/>
  <c r="DZ32" i="4"/>
  <c r="DF32" i="4"/>
  <c r="DE32" i="4"/>
  <c r="DD32" i="4"/>
  <c r="FV31" i="4"/>
  <c r="FU31" i="4"/>
  <c r="FT31" i="4"/>
  <c r="GD31" i="4"/>
  <c r="FR31" i="4"/>
  <c r="GB31" i="4"/>
  <c r="FZ31" i="4"/>
  <c r="FN31" i="4"/>
  <c r="FL31" i="4"/>
  <c r="FJ31" i="4"/>
  <c r="EY31" i="4"/>
  <c r="FU30" i="4"/>
  <c r="FT30" i="4"/>
  <c r="EA30" i="4"/>
  <c r="DZ30" i="4"/>
  <c r="DF30" i="4"/>
  <c r="DE30" i="4"/>
  <c r="DD30" i="4"/>
  <c r="FJ29" i="4"/>
  <c r="FU28" i="4"/>
  <c r="EA28" i="4"/>
  <c r="DZ28" i="4"/>
  <c r="DF28" i="4"/>
  <c r="DE28" i="4"/>
  <c r="DD28" i="4"/>
  <c r="FR26" i="4"/>
  <c r="FP26" i="4"/>
  <c r="FN26" i="4"/>
  <c r="FL26" i="4"/>
  <c r="FA26" i="4"/>
  <c r="FS25" i="4"/>
  <c r="GA25" i="4"/>
  <c r="FE25" i="4"/>
  <c r="FO25" i="4"/>
  <c r="FW25" i="4"/>
  <c r="FA25" i="4"/>
  <c r="FK25" i="4"/>
  <c r="EZ25" i="4"/>
  <c r="BN25" i="4"/>
  <c r="BM25" i="4"/>
  <c r="DF25" i="4"/>
  <c r="DE25" i="4"/>
  <c r="DD25" i="4"/>
  <c r="FJ26" i="4"/>
  <c r="FI26" i="4"/>
  <c r="GD24" i="4"/>
  <c r="FH24" i="4"/>
  <c r="FZ24" i="4"/>
  <c r="FD24" i="4"/>
  <c r="FV24" i="4"/>
  <c r="CI23" i="4"/>
  <c r="EA23" i="4"/>
  <c r="DZ23" i="4"/>
  <c r="FP22" i="4"/>
  <c r="FE22" i="4"/>
  <c r="FL22" i="4"/>
  <c r="EK22" i="4"/>
  <c r="FU23" i="4"/>
  <c r="FT23" i="4"/>
  <c r="FS21" i="4"/>
  <c r="GA21" i="4"/>
  <c r="FE21" i="4"/>
  <c r="FO21" i="4"/>
  <c r="FW21" i="4"/>
  <c r="FK21" i="4"/>
  <c r="EZ21" i="4"/>
  <c r="BN21" i="4"/>
  <c r="BM21" i="4"/>
  <c r="DF21" i="4"/>
  <c r="DE21" i="4"/>
  <c r="DD21" i="4"/>
  <c r="GD20" i="4"/>
  <c r="FV20" i="4"/>
  <c r="EZ20" i="4"/>
  <c r="CI19" i="4"/>
  <c r="EA19" i="4"/>
  <c r="DZ19" i="4"/>
  <c r="DR10" i="2"/>
  <c r="DV10" i="2"/>
  <c r="HS11" i="2"/>
  <c r="CI25" i="4"/>
  <c r="EA25" i="4"/>
  <c r="DZ25" i="4"/>
  <c r="EK24" i="4"/>
  <c r="FU25" i="4"/>
  <c r="FT25" i="4"/>
  <c r="BN23" i="4"/>
  <c r="BM23" i="4"/>
  <c r="DF23" i="4"/>
  <c r="DE23" i="4"/>
  <c r="DD23" i="4"/>
  <c r="FJ24" i="4"/>
  <c r="CI21" i="4"/>
  <c r="EA21" i="4"/>
  <c r="DZ21" i="4"/>
  <c r="EK20" i="4"/>
  <c r="FU21" i="4"/>
  <c r="FT21" i="4"/>
  <c r="BN19" i="4"/>
  <c r="BM19" i="4"/>
  <c r="DF19" i="4"/>
  <c r="DE19" i="4"/>
  <c r="DD19" i="4"/>
  <c r="FJ20" i="4"/>
  <c r="EY20" i="4"/>
  <c r="FU19" i="4"/>
  <c r="FT19" i="4"/>
  <c r="FJ18" i="4"/>
  <c r="FI18" i="4"/>
  <c r="FU17" i="4"/>
  <c r="FT17" i="4"/>
  <c r="EA17" i="4"/>
  <c r="DZ17" i="4"/>
  <c r="DF17" i="4"/>
  <c r="DE17" i="4"/>
  <c r="DD17" i="4"/>
  <c r="FJ16" i="4"/>
  <c r="FI16" i="4"/>
  <c r="FU15" i="4"/>
  <c r="FT15" i="4"/>
  <c r="DF15" i="4"/>
  <c r="DE15" i="4"/>
  <c r="DD15" i="4"/>
  <c r="FJ14" i="4"/>
  <c r="FI14" i="4"/>
  <c r="FU13" i="4"/>
  <c r="FT13" i="4"/>
  <c r="EA13" i="4"/>
  <c r="DZ13" i="4"/>
  <c r="DF13" i="4"/>
  <c r="DE13" i="4"/>
  <c r="DD13" i="4"/>
  <c r="GD12" i="4"/>
  <c r="GC12" i="4"/>
  <c r="GC10" i="4"/>
  <c r="GC11" i="4"/>
  <c r="N26" i="3"/>
  <c r="GB12" i="4"/>
  <c r="GB10" i="4"/>
  <c r="GB11" i="4"/>
  <c r="N25" i="3"/>
  <c r="GA12" i="4"/>
  <c r="GA10" i="4"/>
  <c r="GA11" i="4"/>
  <c r="N24" i="3"/>
  <c r="FZ12" i="4"/>
  <c r="FZ10" i="4"/>
  <c r="FY12" i="4"/>
  <c r="FX12" i="4"/>
  <c r="FX10" i="4"/>
  <c r="FW12" i="4"/>
  <c r="FW10" i="4"/>
  <c r="FV12" i="4"/>
  <c r="ET11" i="4"/>
  <c r="ET10" i="4"/>
  <c r="M43" i="3"/>
  <c r="ER11" i="4"/>
  <c r="ER10" i="4"/>
  <c r="M41" i="3"/>
  <c r="EP11" i="4"/>
  <c r="EP10" i="4"/>
  <c r="M39" i="3"/>
  <c r="EN11" i="4"/>
  <c r="EN10" i="4"/>
  <c r="M37" i="3"/>
  <c r="EL11" i="4"/>
  <c r="EL10" i="4"/>
  <c r="M35" i="3"/>
  <c r="EI11" i="4"/>
  <c r="EI10" i="4"/>
  <c r="L42" i="3"/>
  <c r="EG11" i="4"/>
  <c r="EG10" i="4"/>
  <c r="L40" i="3"/>
  <c r="EE11" i="4"/>
  <c r="EE10" i="4"/>
  <c r="L38" i="3"/>
  <c r="K38" i="3"/>
  <c r="N38" i="3"/>
  <c r="EC11" i="4"/>
  <c r="EC10" i="4"/>
  <c r="L36" i="3"/>
  <c r="DY11" i="4"/>
  <c r="DY10" i="4"/>
  <c r="I43" i="3"/>
  <c r="DW11" i="4"/>
  <c r="DW10" i="4"/>
  <c r="I41" i="3"/>
  <c r="DU11" i="4"/>
  <c r="DU10" i="4"/>
  <c r="I39" i="3"/>
  <c r="DS11" i="4"/>
  <c r="DS10" i="4"/>
  <c r="I37" i="3"/>
  <c r="DQ11" i="4"/>
  <c r="DQ10" i="4"/>
  <c r="I35" i="3"/>
  <c r="DN11" i="4"/>
  <c r="DN10" i="4"/>
  <c r="H42" i="3"/>
  <c r="G42" i="3"/>
  <c r="DL11" i="4"/>
  <c r="DL10" i="4"/>
  <c r="H40" i="3"/>
  <c r="G40" i="3"/>
  <c r="DJ11" i="4"/>
  <c r="DJ10" i="4"/>
  <c r="H38" i="3"/>
  <c r="G38" i="3"/>
  <c r="F38" i="3"/>
  <c r="DH11" i="4"/>
  <c r="DH10" i="4"/>
  <c r="H36" i="3"/>
  <c r="G36" i="3"/>
  <c r="CK10" i="2"/>
  <c r="I19" i="1"/>
  <c r="CM10" i="2"/>
  <c r="GS12" i="2"/>
  <c r="GS10" i="2"/>
  <c r="GU12" i="2"/>
  <c r="GU10" i="2"/>
  <c r="CP10" i="2"/>
  <c r="I24" i="1"/>
  <c r="GW12" i="2"/>
  <c r="GW10" i="2"/>
  <c r="HF12" i="2"/>
  <c r="HF10" i="2"/>
  <c r="HH12" i="2"/>
  <c r="HH10" i="2"/>
  <c r="O20" i="1"/>
  <c r="DT10" i="2"/>
  <c r="O22" i="1"/>
  <c r="O24" i="1"/>
  <c r="HT12" i="2"/>
  <c r="HT10" i="2"/>
  <c r="DW10" i="2"/>
  <c r="O25" i="1"/>
  <c r="HM13" i="2"/>
  <c r="HL13" i="2"/>
  <c r="DO12" i="2"/>
  <c r="HM14" i="2"/>
  <c r="HL14" i="2"/>
  <c r="DO13" i="2"/>
  <c r="HM15" i="2"/>
  <c r="HL15" i="2"/>
  <c r="HM16" i="2"/>
  <c r="HL16" i="2"/>
  <c r="DO15" i="2"/>
  <c r="HM17" i="2"/>
  <c r="HL17" i="2"/>
  <c r="DO16" i="2"/>
  <c r="GJ20" i="2"/>
  <c r="GJ22" i="2"/>
  <c r="GJ24" i="2"/>
  <c r="GH25" i="2"/>
  <c r="GH28" i="2"/>
  <c r="GH29" i="2"/>
  <c r="GJ35" i="2"/>
  <c r="HV12" i="2"/>
  <c r="HV10" i="2"/>
  <c r="HV11" i="2"/>
  <c r="DY10" i="2"/>
  <c r="O27" i="1"/>
  <c r="DO31" i="2"/>
  <c r="DO32" i="2"/>
  <c r="DO33" i="2"/>
  <c r="DO34" i="2"/>
  <c r="DO35" i="2"/>
  <c r="HM37" i="2"/>
  <c r="HL37" i="2"/>
  <c r="DO36" i="2"/>
  <c r="HM38" i="2"/>
  <c r="HL38" i="2"/>
  <c r="DO37" i="2"/>
  <c r="HM39" i="2"/>
  <c r="HL39" i="2"/>
  <c r="DO38" i="2"/>
  <c r="HM40" i="2"/>
  <c r="HL40" i="2"/>
  <c r="DO39" i="2"/>
  <c r="HM41" i="2"/>
  <c r="HL41" i="2"/>
  <c r="DO40" i="2"/>
  <c r="HM42" i="2"/>
  <c r="HL42" i="2"/>
  <c r="DO41" i="2"/>
  <c r="DO17" i="2"/>
  <c r="DO18" i="2"/>
  <c r="DO19" i="2"/>
  <c r="DO20" i="2"/>
  <c r="DO21" i="2"/>
  <c r="DO22" i="2"/>
  <c r="DO23" i="2"/>
  <c r="HM43" i="2"/>
  <c r="HL43" i="2"/>
  <c r="DO42" i="2"/>
  <c r="HM44" i="2"/>
  <c r="HL44" i="2"/>
  <c r="DO43" i="2"/>
  <c r="HM45" i="2"/>
  <c r="HL45" i="2"/>
  <c r="DO44" i="2"/>
  <c r="HM46" i="2"/>
  <c r="HL46" i="2"/>
  <c r="DO45" i="2"/>
  <c r="GS47" i="2"/>
  <c r="GH47" i="2"/>
  <c r="HC47" i="2"/>
  <c r="GM47" i="2"/>
  <c r="GQ47" i="2"/>
  <c r="GP47" i="2"/>
  <c r="HB49" i="2"/>
  <c r="HA49" i="2"/>
  <c r="GK49" i="2"/>
  <c r="GL49" i="2"/>
  <c r="CT48" i="2"/>
  <c r="HB51" i="2"/>
  <c r="GL51" i="2"/>
  <c r="CT50" i="2"/>
  <c r="GH49" i="2"/>
  <c r="CT52" i="2"/>
  <c r="HM55" i="2"/>
  <c r="HL55" i="2"/>
  <c r="DO54" i="2"/>
  <c r="HM56" i="2"/>
  <c r="HL56" i="2"/>
  <c r="DO55" i="2"/>
  <c r="HM57" i="2"/>
  <c r="HL57" i="2"/>
  <c r="DO56" i="2"/>
  <c r="CT57" i="2"/>
  <c r="K17" i="1"/>
  <c r="L188" i="13"/>
  <c r="K76" i="13"/>
  <c r="G56" i="13"/>
  <c r="G194" i="13"/>
  <c r="G193" i="13"/>
  <c r="G30" i="13"/>
  <c r="C36" i="13"/>
  <c r="G36" i="13"/>
  <c r="M36" i="13"/>
  <c r="C37" i="13"/>
  <c r="M37" i="13"/>
  <c r="G17" i="13"/>
  <c r="M17" i="13"/>
  <c r="C52" i="13"/>
  <c r="G52" i="13"/>
  <c r="M52" i="13"/>
  <c r="C53" i="13"/>
  <c r="M53" i="13"/>
  <c r="C54" i="13"/>
  <c r="M54" i="13"/>
  <c r="G34" i="3"/>
  <c r="G33" i="3"/>
  <c r="DP11" i="4"/>
  <c r="DP10" i="4"/>
  <c r="I34" i="3"/>
  <c r="I33" i="3"/>
  <c r="BY10" i="4"/>
  <c r="I18" i="3"/>
  <c r="I17" i="3"/>
  <c r="EK11" i="4"/>
  <c r="EK10" i="4"/>
  <c r="M34" i="3"/>
  <c r="M33" i="3"/>
  <c r="CT10" i="4"/>
  <c r="M18" i="3"/>
  <c r="M17" i="3"/>
  <c r="EA11" i="4"/>
  <c r="DZ11" i="4"/>
  <c r="DZ10" i="4"/>
  <c r="FU12" i="4"/>
  <c r="FT12" i="4"/>
  <c r="FT10" i="4"/>
  <c r="L17" i="1"/>
  <c r="F49" i="1"/>
  <c r="FG11" i="2"/>
  <c r="FG10" i="2"/>
  <c r="M34" i="1"/>
  <c r="M33" i="1"/>
  <c r="DE10" i="2"/>
  <c r="M18" i="1"/>
  <c r="M17" i="1"/>
  <c r="CY10" i="2"/>
  <c r="L22" i="1"/>
  <c r="C25" i="1"/>
  <c r="DC10" i="2"/>
  <c r="G195" i="13"/>
  <c r="G40" i="13"/>
  <c r="D193" i="13"/>
  <c r="D194" i="13"/>
  <c r="B193" i="13"/>
  <c r="B196" i="13"/>
  <c r="G102" i="13"/>
  <c r="M102" i="13"/>
  <c r="G96" i="13"/>
  <c r="J193" i="13"/>
  <c r="J195" i="13"/>
  <c r="F194" i="13"/>
  <c r="FU10" i="4"/>
  <c r="FU11" i="4"/>
  <c r="N18" i="3"/>
  <c r="M30" i="13"/>
  <c r="C193" i="13"/>
  <c r="C196" i="13"/>
  <c r="C67" i="13"/>
  <c r="M67" i="13"/>
  <c r="M56" i="13"/>
  <c r="C66" i="13"/>
  <c r="M66" i="13"/>
  <c r="FA12" i="4"/>
  <c r="FY10" i="4"/>
  <c r="FY11" i="4"/>
  <c r="N22" i="3"/>
  <c r="FI24" i="4"/>
  <c r="EY26" i="4"/>
  <c r="EX26" i="4"/>
  <c r="FT28" i="4"/>
  <c r="FT32" i="4"/>
  <c r="EY34" i="4"/>
  <c r="EX34" i="4"/>
  <c r="FT36" i="4"/>
  <c r="EY50" i="4"/>
  <c r="EX50" i="4"/>
  <c r="C151" i="13"/>
  <c r="G151" i="13"/>
  <c r="M151" i="13"/>
  <c r="C152" i="13"/>
  <c r="M152" i="13"/>
  <c r="HA51" i="2"/>
  <c r="GK51" i="2"/>
  <c r="GF47" i="2"/>
  <c r="GE47" i="2"/>
  <c r="I21" i="1"/>
  <c r="FV10" i="4"/>
  <c r="EZ10" i="4"/>
  <c r="EZ12" i="4"/>
  <c r="GD10" i="4"/>
  <c r="EX20" i="4"/>
  <c r="FI20" i="4"/>
  <c r="EX31" i="4"/>
  <c r="FI37" i="4"/>
  <c r="FI39" i="4"/>
  <c r="EY41" i="4"/>
  <c r="EX41" i="4"/>
  <c r="FI41" i="4"/>
  <c r="EX49" i="4"/>
  <c r="FI49" i="4"/>
  <c r="M69" i="13"/>
  <c r="C74" i="13"/>
  <c r="M74" i="13"/>
  <c r="C72" i="13"/>
  <c r="G72" i="13"/>
  <c r="M72" i="13"/>
  <c r="C73" i="13"/>
  <c r="M73" i="13"/>
  <c r="H195" i="13"/>
  <c r="H196" i="13"/>
  <c r="N41" i="3"/>
  <c r="C36" i="1"/>
  <c r="N36" i="1"/>
  <c r="N37" i="1"/>
  <c r="C37" i="1"/>
  <c r="C43" i="1"/>
  <c r="G50" i="1"/>
  <c r="G49" i="1"/>
  <c r="F50" i="1"/>
  <c r="E49" i="1"/>
  <c r="F36" i="1"/>
  <c r="D36" i="1"/>
  <c r="D52" i="1"/>
  <c r="J36" i="1"/>
  <c r="F40" i="1"/>
  <c r="D40" i="1"/>
  <c r="D56" i="1"/>
  <c r="J40" i="1"/>
  <c r="C40" i="1"/>
  <c r="F38" i="1"/>
  <c r="F42" i="1"/>
  <c r="J42" i="1"/>
  <c r="C42" i="1"/>
  <c r="J43" i="1"/>
  <c r="F43" i="1"/>
  <c r="D43" i="1"/>
  <c r="D59" i="1"/>
  <c r="C20" i="3"/>
  <c r="K34" i="1"/>
  <c r="N34" i="1"/>
  <c r="L33" i="1"/>
  <c r="D41" i="1"/>
  <c r="D57" i="1"/>
  <c r="E53" i="1"/>
  <c r="F53" i="1"/>
  <c r="G53" i="1"/>
  <c r="E56" i="1"/>
  <c r="G56" i="1"/>
  <c r="K18" i="3"/>
  <c r="K17" i="3"/>
  <c r="B58" i="3"/>
  <c r="B54" i="3"/>
  <c r="B50" i="3"/>
  <c r="D42" i="1"/>
  <c r="D58" i="1"/>
  <c r="G23" i="37"/>
  <c r="I23" i="37"/>
  <c r="L23" i="37"/>
  <c r="O23" i="37"/>
  <c r="G25" i="37"/>
  <c r="I25" i="37"/>
  <c r="M25" i="37"/>
  <c r="G27" i="37"/>
  <c r="I27" i="37"/>
  <c r="N27" i="37"/>
  <c r="N31" i="37"/>
  <c r="N33" i="37"/>
  <c r="H13" i="36"/>
  <c r="I13" i="36"/>
  <c r="I14" i="36"/>
  <c r="DU55" i="4"/>
  <c r="FO56" i="4"/>
  <c r="HV51" i="2"/>
  <c r="GA50" i="2"/>
  <c r="EL58" i="4"/>
  <c r="FV59" i="4"/>
  <c r="EJ57" i="4"/>
  <c r="GD58" i="4"/>
  <c r="FX58" i="4"/>
  <c r="FB58" i="4"/>
  <c r="ED57" i="4"/>
  <c r="FP58" i="4"/>
  <c r="FE58" i="4"/>
  <c r="DV57" i="4"/>
  <c r="DK49" i="4"/>
  <c r="FO50" i="4"/>
  <c r="FD50" i="4"/>
  <c r="EJ45" i="4"/>
  <c r="DV45" i="4"/>
  <c r="FP46" i="4"/>
  <c r="DO45" i="4"/>
  <c r="FS46" i="4"/>
  <c r="FZ59" i="4"/>
  <c r="EF58" i="4"/>
  <c r="EN48" i="4"/>
  <c r="FX49" i="4"/>
  <c r="FR59" i="4"/>
  <c r="ER49" i="4"/>
  <c r="GB50" i="4"/>
  <c r="FF50" i="4"/>
  <c r="EH55" i="4"/>
  <c r="GB56" i="4"/>
  <c r="D196" i="13"/>
  <c r="K22" i="1"/>
  <c r="F54" i="1"/>
  <c r="FZ53" i="4"/>
  <c r="EP52" i="4"/>
  <c r="FM53" i="4"/>
  <c r="DI52" i="4"/>
  <c r="FZ52" i="4"/>
  <c r="FD52" i="4"/>
  <c r="EF51" i="4"/>
  <c r="DM51" i="4"/>
  <c r="EL39" i="4"/>
  <c r="FV40" i="4"/>
  <c r="FQ40" i="4"/>
  <c r="FF40" i="4"/>
  <c r="DM39" i="4"/>
  <c r="EP19" i="4"/>
  <c r="FZ20" i="4"/>
  <c r="GJ12" i="2"/>
  <c r="G53" i="3"/>
  <c r="FI43" i="4"/>
  <c r="DN41" i="4"/>
  <c r="FR42" i="4"/>
  <c r="DG41" i="4"/>
  <c r="FK42" i="4"/>
  <c r="FX56" i="4"/>
  <c r="EN55" i="4"/>
  <c r="DM50" i="4"/>
  <c r="FQ51" i="4"/>
  <c r="DM54" i="4"/>
  <c r="FQ55" i="4"/>
  <c r="DG54" i="4"/>
  <c r="FK55" i="4"/>
  <c r="ET50" i="4"/>
  <c r="GD51" i="4"/>
  <c r="FV49" i="4"/>
  <c r="EB48" i="4"/>
  <c r="EP56" i="4"/>
  <c r="FZ57" i="4"/>
  <c r="V56" i="4"/>
  <c r="CI55" i="4"/>
  <c r="EA55" i="4"/>
  <c r="DZ55" i="4"/>
  <c r="FL52" i="4"/>
  <c r="DR51" i="4"/>
  <c r="BN51" i="4"/>
  <c r="BM51" i="4"/>
  <c r="DF51" i="4"/>
  <c r="DE51" i="4"/>
  <c r="DD51" i="4"/>
  <c r="EA50" i="4"/>
  <c r="DZ50" i="4"/>
  <c r="FU51" i="4"/>
  <c r="FT51" i="4"/>
  <c r="DP47" i="4"/>
  <c r="FJ48" i="4"/>
  <c r="DJ47" i="4"/>
  <c r="FN48" i="4"/>
  <c r="EB46" i="4"/>
  <c r="FV47" i="4"/>
  <c r="ES41" i="4"/>
  <c r="GC42" i="4"/>
  <c r="EC40" i="4"/>
  <c r="FW41" i="4"/>
  <c r="FR36" i="4"/>
  <c r="FG36" i="4"/>
  <c r="HK21" i="2"/>
  <c r="FF20" i="2"/>
  <c r="HE23" i="2"/>
  <c r="GO23" i="2"/>
  <c r="EZ22" i="2"/>
  <c r="EN40" i="2"/>
  <c r="GS41" i="2"/>
  <c r="GH41" i="2"/>
  <c r="E193" i="13"/>
  <c r="FU56" i="4"/>
  <c r="FT56" i="4"/>
  <c r="FR58" i="4"/>
  <c r="FX59" i="4"/>
  <c r="ED58" i="4"/>
  <c r="EB57" i="4"/>
  <c r="DH57" i="4"/>
  <c r="EM56" i="4"/>
  <c r="FO55" i="4"/>
  <c r="FZ56" i="4"/>
  <c r="DG55" i="4"/>
  <c r="EC54" i="4"/>
  <c r="GB54" i="4"/>
  <c r="ER53" i="4"/>
  <c r="DK53" i="4"/>
  <c r="EG52" i="4"/>
  <c r="EI46" i="4"/>
  <c r="GC47" i="4"/>
  <c r="EO42" i="4"/>
  <c r="FY43" i="4"/>
  <c r="EF36" i="4"/>
  <c r="FZ37" i="4"/>
  <c r="FD37" i="4"/>
  <c r="ET35" i="4"/>
  <c r="FX36" i="4"/>
  <c r="ED35" i="4"/>
  <c r="GC34" i="4"/>
  <c r="FP34" i="4"/>
  <c r="DL33" i="4"/>
  <c r="GC33" i="4"/>
  <c r="FG33" i="4"/>
  <c r="ES32" i="4"/>
  <c r="DR32" i="4"/>
  <c r="FL33" i="4"/>
  <c r="DM29" i="4"/>
  <c r="FQ30" i="4"/>
  <c r="BN29" i="4"/>
  <c r="BM29" i="4"/>
  <c r="DF29" i="4"/>
  <c r="DE29" i="4"/>
  <c r="DD29" i="4"/>
  <c r="FJ30" i="4"/>
  <c r="DF54" i="4"/>
  <c r="DE54" i="4"/>
  <c r="DD54" i="4"/>
  <c r="BN54" i="4"/>
  <c r="BM54" i="4"/>
  <c r="FJ55" i="4"/>
  <c r="EM53" i="4"/>
  <c r="FW54" i="4"/>
  <c r="DY53" i="4"/>
  <c r="EE44" i="4"/>
  <c r="FY45" i="4"/>
  <c r="FM41" i="4"/>
  <c r="DI40" i="4"/>
  <c r="DF50" i="4"/>
  <c r="DE50" i="4"/>
  <c r="DD50" i="4"/>
  <c r="EI58" i="4"/>
  <c r="GC59" i="4"/>
  <c r="DU58" i="4"/>
  <c r="FM57" i="4"/>
  <c r="DN56" i="4"/>
  <c r="DM55" i="4"/>
  <c r="FQ56" i="4"/>
  <c r="FF56" i="4"/>
  <c r="EQ54" i="4"/>
  <c r="DQ53" i="4"/>
  <c r="FK54" i="4"/>
  <c r="EZ54" i="4"/>
  <c r="FW53" i="4"/>
  <c r="DT52" i="4"/>
  <c r="FN53" i="4"/>
  <c r="FC53" i="4"/>
  <c r="FN52" i="4"/>
  <c r="FC52" i="4"/>
  <c r="DJ51" i="4"/>
  <c r="EJ49" i="4"/>
  <c r="GD50" i="4"/>
  <c r="GC48" i="4"/>
  <c r="FG48" i="4"/>
  <c r="EI47" i="4"/>
  <c r="FM47" i="4"/>
  <c r="DS46" i="4"/>
  <c r="FQ47" i="4"/>
  <c r="DM46" i="4"/>
  <c r="GC44" i="4"/>
  <c r="FG44" i="4"/>
  <c r="EI43" i="4"/>
  <c r="F23" i="3"/>
  <c r="J39" i="3"/>
  <c r="H19" i="3"/>
  <c r="G19" i="3"/>
  <c r="FY48" i="4"/>
  <c r="EO47" i="4"/>
  <c r="DS43" i="4"/>
  <c r="FM44" i="4"/>
  <c r="EI39" i="4"/>
  <c r="E194" i="13"/>
  <c r="FJ51" i="4"/>
  <c r="FU19" i="2"/>
  <c r="GA59" i="4"/>
  <c r="DM58" i="4"/>
  <c r="FQ59" i="4"/>
  <c r="FF59" i="4"/>
  <c r="DY57" i="4"/>
  <c r="FS58" i="4"/>
  <c r="FH58" i="4"/>
  <c r="FL56" i="4"/>
  <c r="DY56" i="4"/>
  <c r="FS57" i="4"/>
  <c r="FH57" i="4"/>
  <c r="DL55" i="4"/>
  <c r="ED54" i="4"/>
  <c r="FX55" i="4"/>
  <c r="FJ52" i="4"/>
  <c r="GC52" i="4"/>
  <c r="ED50" i="4"/>
  <c r="FX51" i="4"/>
  <c r="FB51" i="4"/>
  <c r="EF46" i="4"/>
  <c r="FZ47" i="4"/>
  <c r="DY40" i="4"/>
  <c r="FS41" i="4"/>
  <c r="DR40" i="4"/>
  <c r="FL41" i="4"/>
  <c r="EP37" i="4"/>
  <c r="FZ38" i="4"/>
  <c r="DO37" i="4"/>
  <c r="FS38" i="4"/>
  <c r="EO34" i="4"/>
  <c r="FY35" i="4"/>
  <c r="EG23" i="4"/>
  <c r="GA24" i="4"/>
  <c r="EB17" i="4"/>
  <c r="FV18" i="4"/>
  <c r="FJ56" i="4"/>
  <c r="FI56" i="4"/>
  <c r="BN55" i="4"/>
  <c r="BM55" i="4"/>
  <c r="DP53" i="4"/>
  <c r="CI15" i="4"/>
  <c r="FU16" i="4"/>
  <c r="FT16" i="4"/>
  <c r="EA15" i="4"/>
  <c r="DZ15" i="4"/>
  <c r="EK58" i="4"/>
  <c r="ET58" i="4"/>
  <c r="BN58" i="4"/>
  <c r="BM58" i="4"/>
  <c r="FJ59" i="4"/>
  <c r="GA56" i="4"/>
  <c r="EE56" i="4"/>
  <c r="FY57" i="4"/>
  <c r="FN56" i="4"/>
  <c r="FC56" i="4"/>
  <c r="DJ55" i="4"/>
  <c r="GC55" i="4"/>
  <c r="DN53" i="4"/>
  <c r="FR54" i="4"/>
  <c r="DQ52" i="4"/>
  <c r="FK53" i="4"/>
  <c r="FD53" i="4"/>
  <c r="DK52" i="4"/>
  <c r="EI50" i="4"/>
  <c r="GC51" i="4"/>
  <c r="EG49" i="4"/>
  <c r="GA50" i="4"/>
  <c r="FS49" i="4"/>
  <c r="FH49" i="4"/>
  <c r="DO48" i="4"/>
  <c r="FM49" i="4"/>
  <c r="DI48" i="4"/>
  <c r="DS47" i="4"/>
  <c r="FM48" i="4"/>
  <c r="ER46" i="4"/>
  <c r="GB47" i="4"/>
  <c r="DJ46" i="4"/>
  <c r="FN47" i="4"/>
  <c r="EL42" i="4"/>
  <c r="FV43" i="4"/>
  <c r="GC41" i="4"/>
  <c r="FG41" i="4"/>
  <c r="ES40" i="4"/>
  <c r="EC33" i="4"/>
  <c r="FW34" i="4"/>
  <c r="EC32" i="4"/>
  <c r="FW33" i="4"/>
  <c r="W10" i="4"/>
  <c r="EM57" i="4"/>
  <c r="FW58" i="4"/>
  <c r="DT56" i="4"/>
  <c r="FN57" i="4"/>
  <c r="FC57" i="4"/>
  <c r="DV53" i="4"/>
  <c r="DY52" i="4"/>
  <c r="FS53" i="4"/>
  <c r="FH53" i="4"/>
  <c r="DG49" i="4"/>
  <c r="FK50" i="4"/>
  <c r="FM45" i="4"/>
  <c r="DI44" i="4"/>
  <c r="CI43" i="4"/>
  <c r="EA43" i="4"/>
  <c r="DZ43" i="4"/>
  <c r="FU44" i="4"/>
  <c r="FT44" i="4"/>
  <c r="FP57" i="4"/>
  <c r="FE57" i="4"/>
  <c r="FK58" i="4"/>
  <c r="DQ57" i="4"/>
  <c r="EI55" i="4"/>
  <c r="GC56" i="4"/>
  <c r="FG56" i="4"/>
  <c r="FY54" i="4"/>
  <c r="EI54" i="4"/>
  <c r="DH54" i="4"/>
  <c r="CI51" i="4"/>
  <c r="EA51" i="4"/>
  <c r="DZ51" i="4"/>
  <c r="FU52" i="4"/>
  <c r="FT52" i="4"/>
  <c r="FL51" i="4"/>
  <c r="DH50" i="4"/>
  <c r="DT49" i="4"/>
  <c r="FP47" i="4"/>
  <c r="FE47" i="4"/>
  <c r="EE45" i="4"/>
  <c r="FY46" i="4"/>
  <c r="ER38" i="4"/>
  <c r="GB39" i="4"/>
  <c r="DX38" i="4"/>
  <c r="FR39" i="4"/>
  <c r="FO39" i="4"/>
  <c r="DX31" i="4"/>
  <c r="FR32" i="4"/>
  <c r="FY17" i="4"/>
  <c r="EE16" i="4"/>
  <c r="FL14" i="4"/>
  <c r="FA14" i="4"/>
  <c r="DH13" i="4"/>
  <c r="FW50" i="4"/>
  <c r="FA50" i="4"/>
  <c r="BN47" i="4"/>
  <c r="BM47" i="4"/>
  <c r="CI46" i="4"/>
  <c r="DH46" i="4"/>
  <c r="FR43" i="4"/>
  <c r="FG43" i="4"/>
  <c r="DE43" i="4"/>
  <c r="DD43" i="4"/>
  <c r="FJ44" i="4"/>
  <c r="BN43" i="4"/>
  <c r="BM43" i="4"/>
  <c r="FP42" i="4"/>
  <c r="EE40" i="4"/>
  <c r="FY41" i="4"/>
  <c r="EO35" i="4"/>
  <c r="FY36" i="4"/>
  <c r="FC36" i="4"/>
  <c r="EJ34" i="4"/>
  <c r="DG33" i="4"/>
  <c r="FK34" i="4"/>
  <c r="EZ34" i="4"/>
  <c r="EN32" i="4"/>
  <c r="FX33" i="4"/>
  <c r="FB33" i="4"/>
  <c r="DG32" i="4"/>
  <c r="FK33" i="4"/>
  <c r="EO30" i="4"/>
  <c r="FY31" i="4"/>
  <c r="FC31" i="4"/>
  <c r="DK27" i="4"/>
  <c r="FO28" i="4"/>
  <c r="ED22" i="4"/>
  <c r="FX23" i="4"/>
  <c r="DV22" i="4"/>
  <c r="FP23" i="4"/>
  <c r="FJ21" i="4"/>
  <c r="DP20" i="4"/>
  <c r="DI20" i="4"/>
  <c r="FM21" i="4"/>
  <c r="FS45" i="4"/>
  <c r="FV46" i="4"/>
  <c r="EB45" i="4"/>
  <c r="FC39" i="4"/>
  <c r="ED38" i="4"/>
  <c r="FX39" i="4"/>
  <c r="FB39" i="4"/>
  <c r="DJ36" i="4"/>
  <c r="FN37" i="4"/>
  <c r="FC35" i="4"/>
  <c r="FV28" i="4"/>
  <c r="EZ28" i="4"/>
  <c r="FZ21" i="4"/>
  <c r="FD21" i="4"/>
  <c r="EP20" i="4"/>
  <c r="FX15" i="4"/>
  <c r="ED14" i="4"/>
  <c r="FX44" i="4"/>
  <c r="FN44" i="4"/>
  <c r="DJ43" i="4"/>
  <c r="EJ41" i="4"/>
  <c r="EI38" i="4"/>
  <c r="GC39" i="4"/>
  <c r="EB38" i="4"/>
  <c r="FV39" i="4"/>
  <c r="DH35" i="4"/>
  <c r="FL36" i="4"/>
  <c r="FA36" i="4"/>
  <c r="DN34" i="4"/>
  <c r="FR35" i="4"/>
  <c r="EO31" i="4"/>
  <c r="FY32" i="4"/>
  <c r="FL32" i="4"/>
  <c r="FA32" i="4"/>
  <c r="DH31" i="4"/>
  <c r="FM31" i="4"/>
  <c r="DS30" i="4"/>
  <c r="DS29" i="4"/>
  <c r="FM30" i="4"/>
  <c r="FB30" i="4"/>
  <c r="EL28" i="4"/>
  <c r="FV29" i="4"/>
  <c r="DY28" i="4"/>
  <c r="FS29" i="4"/>
  <c r="FH29" i="4"/>
  <c r="DF18" i="4"/>
  <c r="DE18" i="4"/>
  <c r="DD18" i="4"/>
  <c r="BN18" i="4"/>
  <c r="BM18" i="4"/>
  <c r="EJ16" i="4"/>
  <c r="GD17" i="4"/>
  <c r="DN13" i="4"/>
  <c r="FR14" i="4"/>
  <c r="FG14" i="4"/>
  <c r="EQ11" i="2"/>
  <c r="EQ10" i="2"/>
  <c r="I39" i="1"/>
  <c r="CO10" i="2"/>
  <c r="I23" i="1"/>
  <c r="CI47" i="4"/>
  <c r="ED46" i="4"/>
  <c r="FO47" i="4"/>
  <c r="FD47" i="4"/>
  <c r="DT45" i="4"/>
  <c r="GA44" i="4"/>
  <c r="FE44" i="4"/>
  <c r="GA43" i="4"/>
  <c r="DM42" i="4"/>
  <c r="FQ43" i="4"/>
  <c r="EC41" i="4"/>
  <c r="EN39" i="4"/>
  <c r="FX40" i="4"/>
  <c r="FL40" i="4"/>
  <c r="FA40" i="4"/>
  <c r="DT37" i="4"/>
  <c r="DS35" i="4"/>
  <c r="FM36" i="4"/>
  <c r="FB36" i="4"/>
  <c r="DW33" i="4"/>
  <c r="FQ34" i="4"/>
  <c r="FF34" i="4"/>
  <c r="DW32" i="4"/>
  <c r="FQ33" i="4"/>
  <c r="DY29" i="4"/>
  <c r="FS30" i="4"/>
  <c r="FH30" i="4"/>
  <c r="EL21" i="4"/>
  <c r="FV22" i="4"/>
  <c r="DK18" i="4"/>
  <c r="FO19" i="4"/>
  <c r="EL12" i="4"/>
  <c r="FZ13" i="4"/>
  <c r="EF12" i="4"/>
  <c r="GV12" i="2"/>
  <c r="GV10" i="2"/>
  <c r="GB45" i="4"/>
  <c r="EF44" i="4"/>
  <c r="FZ45" i="4"/>
  <c r="FD45" i="4"/>
  <c r="EB41" i="4"/>
  <c r="FV42" i="4"/>
  <c r="EZ42" i="4"/>
  <c r="EZ41" i="4"/>
  <c r="ET38" i="4"/>
  <c r="GD39" i="4"/>
  <c r="FH39" i="4"/>
  <c r="EG38" i="4"/>
  <c r="GA39" i="4"/>
  <c r="CI36" i="4"/>
  <c r="FU37" i="4"/>
  <c r="DS31" i="4"/>
  <c r="FM32" i="4"/>
  <c r="FB32" i="4"/>
  <c r="ES21" i="4"/>
  <c r="FP37" i="4"/>
  <c r="FO36" i="4"/>
  <c r="FD36" i="4"/>
  <c r="FM27" i="4"/>
  <c r="DS26" i="4"/>
  <c r="GB26" i="4"/>
  <c r="EH25" i="4"/>
  <c r="DX21" i="4"/>
  <c r="FR22" i="4"/>
  <c r="FG22" i="4"/>
  <c r="DN19" i="4"/>
  <c r="FR20" i="4"/>
  <c r="DJ18" i="4"/>
  <c r="FN19" i="4"/>
  <c r="DO16" i="4"/>
  <c r="FS17" i="4"/>
  <c r="FH17" i="4"/>
  <c r="DH14" i="4"/>
  <c r="FL15" i="4"/>
  <c r="DM13" i="4"/>
  <c r="FQ14" i="4"/>
  <c r="FJ13" i="4"/>
  <c r="DF12" i="4"/>
  <c r="DE12" i="4"/>
  <c r="DD12" i="4"/>
  <c r="GO13" i="2"/>
  <c r="HB23" i="2"/>
  <c r="CT22" i="2"/>
  <c r="GS50" i="2"/>
  <c r="GH50" i="2"/>
  <c r="EN49" i="2"/>
  <c r="FJ40" i="4"/>
  <c r="FR38" i="4"/>
  <c r="FG38" i="4"/>
  <c r="EM36" i="4"/>
  <c r="GD34" i="4"/>
  <c r="FV34" i="4"/>
  <c r="FY33" i="4"/>
  <c r="FJ32" i="4"/>
  <c r="GC31" i="4"/>
  <c r="FG31" i="4"/>
  <c r="V29" i="4"/>
  <c r="V28" i="4"/>
  <c r="EJ27" i="4"/>
  <c r="GD28" i="4"/>
  <c r="ER24" i="4"/>
  <c r="GB25" i="4"/>
  <c r="FF25" i="4"/>
  <c r="FX25" i="4"/>
  <c r="ED24" i="4"/>
  <c r="FJ25" i="4"/>
  <c r="DP24" i="4"/>
  <c r="DI24" i="4"/>
  <c r="FM25" i="4"/>
  <c r="FB25" i="4"/>
  <c r="EO23" i="4"/>
  <c r="EB22" i="4"/>
  <c r="FV23" i="4"/>
  <c r="FR21" i="4"/>
  <c r="FG21" i="4"/>
  <c r="EG17" i="4"/>
  <c r="GA18" i="4"/>
  <c r="DN16" i="4"/>
  <c r="FR17" i="4"/>
  <c r="EF15" i="4"/>
  <c r="FZ16" i="4"/>
  <c r="FM14" i="4"/>
  <c r="FB14" i="4"/>
  <c r="DK12" i="4"/>
  <c r="FO13" i="4"/>
  <c r="FD13" i="4"/>
  <c r="CS10" i="4"/>
  <c r="EJ11" i="4"/>
  <c r="EJ10" i="4"/>
  <c r="L43" i="3"/>
  <c r="BV10" i="4"/>
  <c r="H25" i="3"/>
  <c r="G25" i="3"/>
  <c r="F25" i="3"/>
  <c r="C25" i="3"/>
  <c r="DM11" i="4"/>
  <c r="DM10" i="4"/>
  <c r="H41" i="3"/>
  <c r="G41" i="3"/>
  <c r="F41" i="3"/>
  <c r="C41" i="3"/>
  <c r="FQ12" i="4"/>
  <c r="DG45" i="4"/>
  <c r="GB43" i="4"/>
  <c r="FS42" i="4"/>
  <c r="EG42" i="4"/>
  <c r="DV42" i="4"/>
  <c r="FN41" i="4"/>
  <c r="FC41" i="4"/>
  <c r="FM40" i="4"/>
  <c r="FB40" i="4"/>
  <c r="EF40" i="4"/>
  <c r="EO39" i="4"/>
  <c r="FW38" i="4"/>
  <c r="FA38" i="4"/>
  <c r="ER37" i="4"/>
  <c r="EB37" i="4"/>
  <c r="DG37" i="4"/>
  <c r="GB35" i="4"/>
  <c r="EA35" i="4"/>
  <c r="DZ35" i="4"/>
  <c r="DJ35" i="4"/>
  <c r="FS34" i="4"/>
  <c r="FH34" i="4"/>
  <c r="EG34" i="4"/>
  <c r="DV34" i="4"/>
  <c r="FN33" i="4"/>
  <c r="FC33" i="4"/>
  <c r="EF32" i="4"/>
  <c r="FQ31" i="4"/>
  <c r="FF31" i="4"/>
  <c r="EA31" i="4"/>
  <c r="DZ31" i="4"/>
  <c r="FZ28" i="4"/>
  <c r="EP27" i="4"/>
  <c r="FX26" i="4"/>
  <c r="EN25" i="4"/>
  <c r="EF25" i="4"/>
  <c r="FZ26" i="4"/>
  <c r="EJ24" i="4"/>
  <c r="GD25" i="4"/>
  <c r="FH25" i="4"/>
  <c r="FB22" i="4"/>
  <c r="FM20" i="4"/>
  <c r="DS19" i="4"/>
  <c r="FV19" i="4"/>
  <c r="EZ19" i="4"/>
  <c r="EE15" i="4"/>
  <c r="FY16" i="4"/>
  <c r="DJ15" i="4"/>
  <c r="FN16" i="4"/>
  <c r="EO14" i="4"/>
  <c r="FY15" i="4"/>
  <c r="DM14" i="4"/>
  <c r="DJ12" i="4"/>
  <c r="FN13" i="4"/>
  <c r="EM11" i="2"/>
  <c r="EM10" i="2"/>
  <c r="I35" i="1"/>
  <c r="GR12" i="2"/>
  <c r="FQ35" i="4"/>
  <c r="FF35" i="4"/>
  <c r="BN35" i="4"/>
  <c r="BM35" i="4"/>
  <c r="FS33" i="4"/>
  <c r="FH33" i="4"/>
  <c r="FZ32" i="4"/>
  <c r="DI32" i="4"/>
  <c r="GA31" i="4"/>
  <c r="BN31" i="4"/>
  <c r="BM31" i="4"/>
  <c r="EF29" i="4"/>
  <c r="FR28" i="4"/>
  <c r="FG28" i="4"/>
  <c r="DN27" i="4"/>
  <c r="FO26" i="4"/>
  <c r="FD26" i="4"/>
  <c r="FZ25" i="4"/>
  <c r="FD25" i="4"/>
  <c r="EP24" i="4"/>
  <c r="ES22" i="4"/>
  <c r="GC23" i="4"/>
  <c r="EG22" i="4"/>
  <c r="FM23" i="4"/>
  <c r="FB23" i="4"/>
  <c r="DS22" i="4"/>
  <c r="DK21" i="4"/>
  <c r="GB22" i="4"/>
  <c r="EH21" i="4"/>
  <c r="EG19" i="4"/>
  <c r="GA20" i="4"/>
  <c r="FE20" i="4"/>
  <c r="EG18" i="4"/>
  <c r="CI18" i="4"/>
  <c r="ER17" i="4"/>
  <c r="GB18" i="4"/>
  <c r="DS14" i="4"/>
  <c r="FM15" i="4"/>
  <c r="FB15" i="4"/>
  <c r="ED13" i="4"/>
  <c r="DV11" i="4"/>
  <c r="DV10" i="4"/>
  <c r="I40" i="3"/>
  <c r="FP12" i="4"/>
  <c r="FE12" i="4"/>
  <c r="EL25" i="4"/>
  <c r="FV26" i="4"/>
  <c r="FC24" i="4"/>
  <c r="DN23" i="4"/>
  <c r="FR24" i="4"/>
  <c r="FZ19" i="4"/>
  <c r="EF18" i="4"/>
  <c r="FD16" i="4"/>
  <c r="EJ13" i="4"/>
  <c r="GD14" i="4"/>
  <c r="FH14" i="4"/>
  <c r="CH10" i="4"/>
  <c r="I27" i="3"/>
  <c r="FS12" i="4"/>
  <c r="HC12" i="2"/>
  <c r="DF10" i="2"/>
  <c r="M19" i="1"/>
  <c r="FH11" i="2"/>
  <c r="FH10" i="2"/>
  <c r="M35" i="1"/>
  <c r="EN29" i="2"/>
  <c r="GS30" i="2"/>
  <c r="FM31" i="2"/>
  <c r="HH32" i="2"/>
  <c r="FK43" i="4"/>
  <c r="EZ43" i="4"/>
  <c r="GD38" i="4"/>
  <c r="FH38" i="4"/>
  <c r="FY37" i="4"/>
  <c r="FJ36" i="4"/>
  <c r="FK35" i="4"/>
  <c r="FR34" i="4"/>
  <c r="FG34" i="4"/>
  <c r="GB32" i="4"/>
  <c r="FF32" i="4"/>
  <c r="FR30" i="4"/>
  <c r="FG30" i="4"/>
  <c r="GC29" i="4"/>
  <c r="FG29" i="4"/>
  <c r="FM29" i="4"/>
  <c r="FB29" i="4"/>
  <c r="FX27" i="4"/>
  <c r="EG27" i="4"/>
  <c r="GA28" i="4"/>
  <c r="FY26" i="4"/>
  <c r="FC26" i="4"/>
  <c r="FR25" i="4"/>
  <c r="FG25" i="4"/>
  <c r="FL23" i="4"/>
  <c r="FA23" i="4"/>
  <c r="FR23" i="4"/>
  <c r="DX22" i="4"/>
  <c r="DQ22" i="4"/>
  <c r="FK23" i="4"/>
  <c r="EZ23" i="4"/>
  <c r="EF21" i="4"/>
  <c r="FZ22" i="4"/>
  <c r="FD22" i="4"/>
  <c r="ER20" i="4"/>
  <c r="GB21" i="4"/>
  <c r="FX21" i="4"/>
  <c r="ED20" i="4"/>
  <c r="FZ17" i="4"/>
  <c r="FD17" i="4"/>
  <c r="EO13" i="4"/>
  <c r="FY14" i="4"/>
  <c r="C22" i="3"/>
  <c r="B35" i="3"/>
  <c r="GY11" i="2"/>
  <c r="J26" i="1"/>
  <c r="HK15" i="2"/>
  <c r="FP14" i="2"/>
  <c r="FK31" i="4"/>
  <c r="EZ31" i="4"/>
  <c r="FO30" i="4"/>
  <c r="CI29" i="4"/>
  <c r="EA29" i="4"/>
  <c r="DZ29" i="4"/>
  <c r="EO26" i="4"/>
  <c r="FY27" i="4"/>
  <c r="FC27" i="4"/>
  <c r="EB26" i="4"/>
  <c r="FV27" i="4"/>
  <c r="EZ27" i="4"/>
  <c r="FM24" i="4"/>
  <c r="FB24" i="4"/>
  <c r="DS23" i="4"/>
  <c r="FL21" i="4"/>
  <c r="FA21" i="4"/>
  <c r="DM21" i="4"/>
  <c r="FQ22" i="4"/>
  <c r="FF22" i="4"/>
  <c r="EJ20" i="4"/>
  <c r="GD21" i="4"/>
  <c r="FH21" i="4"/>
  <c r="DK17" i="4"/>
  <c r="FS16" i="4"/>
  <c r="FH16" i="4"/>
  <c r="DI15" i="4"/>
  <c r="EG12" i="4"/>
  <c r="GA13" i="4"/>
  <c r="FE13" i="4"/>
  <c r="GH14" i="2"/>
  <c r="FQ27" i="4"/>
  <c r="FQ23" i="4"/>
  <c r="FQ19" i="4"/>
  <c r="FY19" i="4"/>
  <c r="FK18" i="4"/>
  <c r="EZ18" i="4"/>
  <c r="GC16" i="4"/>
  <c r="FG16" i="4"/>
  <c r="FO12" i="4"/>
  <c r="EQ11" i="4"/>
  <c r="EQ10" i="4"/>
  <c r="M40" i="3"/>
  <c r="EF11" i="4"/>
  <c r="EF10" i="4"/>
  <c r="L39" i="3"/>
  <c r="EN11" i="2"/>
  <c r="EN10" i="2"/>
  <c r="I36" i="1"/>
  <c r="FJ13" i="2"/>
  <c r="HE14" i="2"/>
  <c r="GO14" i="2"/>
  <c r="GT15" i="2"/>
  <c r="GI15" i="2"/>
  <c r="HI34" i="2"/>
  <c r="FN33" i="2"/>
  <c r="FS28" i="4"/>
  <c r="FH28" i="4"/>
  <c r="EB20" i="4"/>
  <c r="FP18" i="4"/>
  <c r="FE18" i="4"/>
  <c r="FX18" i="4"/>
  <c r="DS18" i="4"/>
  <c r="FO17" i="4"/>
  <c r="FW17" i="4"/>
  <c r="FA17" i="4"/>
  <c r="ER16" i="4"/>
  <c r="EB16" i="4"/>
  <c r="GB14" i="4"/>
  <c r="EA14" i="4"/>
  <c r="DZ14" i="4"/>
  <c r="EG13" i="4"/>
  <c r="CM10" i="4"/>
  <c r="L21" i="3"/>
  <c r="DU10" i="2"/>
  <c r="O23" i="1"/>
  <c r="HR12" i="2"/>
  <c r="HR10" i="2"/>
  <c r="EN13" i="2"/>
  <c r="HB15" i="2"/>
  <c r="GL15" i="2"/>
  <c r="CT14" i="2"/>
  <c r="HC15" i="2"/>
  <c r="GM15" i="2"/>
  <c r="GG15" i="2"/>
  <c r="FH14" i="2"/>
  <c r="GS18" i="2"/>
  <c r="GH18" i="2"/>
  <c r="FP32" i="2"/>
  <c r="HK33" i="2"/>
  <c r="HE34" i="2"/>
  <c r="FJ33" i="2"/>
  <c r="FK27" i="4"/>
  <c r="GC18" i="4"/>
  <c r="EI18" i="4"/>
  <c r="EM17" i="4"/>
  <c r="DH17" i="4"/>
  <c r="BN14" i="4"/>
  <c r="BM14" i="4"/>
  <c r="GZ11" i="2"/>
  <c r="DS10" i="2"/>
  <c r="O21" i="1"/>
  <c r="HP12" i="2"/>
  <c r="HP10" i="2"/>
  <c r="GQ15" i="2"/>
  <c r="EL14" i="2"/>
  <c r="EL16" i="2"/>
  <c r="GQ17" i="2"/>
  <c r="FG25" i="2"/>
  <c r="HB26" i="2"/>
  <c r="EQ28" i="2"/>
  <c r="GV29" i="2"/>
  <c r="HB29" i="2"/>
  <c r="CT28" i="2"/>
  <c r="GS13" i="2"/>
  <c r="HJ13" i="2"/>
  <c r="GI14" i="2"/>
  <c r="GT16" i="2"/>
  <c r="EO15" i="2"/>
  <c r="HH17" i="2"/>
  <c r="GC27" i="4"/>
  <c r="FG27" i="4"/>
  <c r="FO20" i="4"/>
  <c r="FD20" i="4"/>
  <c r="FJ15" i="4"/>
  <c r="EY15" i="4"/>
  <c r="EX15" i="4"/>
  <c r="GT12" i="2"/>
  <c r="GT10" i="2"/>
  <c r="GI10" i="2"/>
  <c r="GI11" i="2"/>
  <c r="D21" i="1"/>
  <c r="GZ21" i="2"/>
  <c r="HJ22" i="2"/>
  <c r="FO21" i="2"/>
  <c r="GI23" i="2"/>
  <c r="GG29" i="2"/>
  <c r="HB14" i="2"/>
  <c r="HA14" i="2"/>
  <c r="GK14" i="2"/>
  <c r="CT13" i="2"/>
  <c r="FK15" i="2"/>
  <c r="HF16" i="2"/>
  <c r="GJ16" i="2"/>
  <c r="EL32" i="2"/>
  <c r="GQ33" i="2"/>
  <c r="ER32" i="2"/>
  <c r="GW33" i="2"/>
  <c r="GX13" i="2"/>
  <c r="FH15" i="2"/>
  <c r="HE17" i="2"/>
  <c r="GO17" i="2"/>
  <c r="GU18" i="2"/>
  <c r="GJ18" i="2"/>
  <c r="HG18" i="2"/>
  <c r="GS20" i="2"/>
  <c r="GH20" i="2"/>
  <c r="HK22" i="2"/>
  <c r="HB25" i="2"/>
  <c r="CT24" i="2"/>
  <c r="GX28" i="2"/>
  <c r="EO27" i="2"/>
  <c r="GT28" i="2"/>
  <c r="GI28" i="2"/>
  <c r="GY30" i="2"/>
  <c r="HD31" i="2"/>
  <c r="GN31" i="2"/>
  <c r="GW32" i="2"/>
  <c r="GS32" i="2"/>
  <c r="GH32" i="2"/>
  <c r="EN31" i="2"/>
  <c r="CT33" i="2"/>
  <c r="EO34" i="2"/>
  <c r="ES34" i="2"/>
  <c r="GT22" i="2"/>
  <c r="HE22" i="2"/>
  <c r="GO22" i="2"/>
  <c r="HF30" i="2"/>
  <c r="EL30" i="2"/>
  <c r="GV33" i="2"/>
  <c r="HB40" i="2"/>
  <c r="GL40" i="2"/>
  <c r="FG39" i="2"/>
  <c r="GG21" i="2"/>
  <c r="FI25" i="2"/>
  <c r="HD26" i="2"/>
  <c r="GN26" i="2"/>
  <c r="GZ28" i="2"/>
  <c r="HK28" i="2"/>
  <c r="HE33" i="2"/>
  <c r="GO33" i="2"/>
  <c r="DO52" i="2"/>
  <c r="HM53" i="2"/>
  <c r="HL53" i="2"/>
  <c r="DN10" i="2"/>
  <c r="GG13" i="2"/>
  <c r="FI20" i="2"/>
  <c r="ER21" i="2"/>
  <c r="HG22" i="2"/>
  <c r="HC22" i="2"/>
  <c r="GG22" i="2"/>
  <c r="GM22" i="2"/>
  <c r="FH21" i="2"/>
  <c r="GI24" i="2"/>
  <c r="GI25" i="2"/>
  <c r="GW26" i="2"/>
  <c r="GS26" i="2"/>
  <c r="EN25" i="2"/>
  <c r="GU30" i="2"/>
  <c r="GJ30" i="2"/>
  <c r="GQ30" i="2"/>
  <c r="EL29" i="2"/>
  <c r="HH30" i="2"/>
  <c r="HD30" i="2"/>
  <c r="GN30" i="2"/>
  <c r="FI29" i="2"/>
  <c r="GY32" i="2"/>
  <c r="EO32" i="2"/>
  <c r="GT33" i="2"/>
  <c r="GI33" i="2"/>
  <c r="HF33" i="2"/>
  <c r="GJ33" i="2"/>
  <c r="HI38" i="2"/>
  <c r="HF40" i="2"/>
  <c r="GJ40" i="2"/>
  <c r="GM41" i="2"/>
  <c r="GG41" i="2"/>
  <c r="FM41" i="2"/>
  <c r="HH42" i="2"/>
  <c r="EQ47" i="2"/>
  <c r="GV48" i="2"/>
  <c r="GM10" i="2"/>
  <c r="GM11" i="2"/>
  <c r="D25" i="1"/>
  <c r="HD13" i="2"/>
  <c r="GN13" i="2"/>
  <c r="GW14" i="2"/>
  <c r="GZ17" i="2"/>
  <c r="HB18" i="2"/>
  <c r="HD19" i="2"/>
  <c r="GH21" i="2"/>
  <c r="GV22" i="2"/>
  <c r="GQ26" i="2"/>
  <c r="GP26" i="2"/>
  <c r="HJ26" i="2"/>
  <c r="GJ27" i="2"/>
  <c r="FH32" i="2"/>
  <c r="HC33" i="2"/>
  <c r="GM33" i="2"/>
  <c r="GJ34" i="2"/>
  <c r="GI45" i="2"/>
  <c r="GY45" i="2"/>
  <c r="FJ11" i="2"/>
  <c r="FJ10" i="2"/>
  <c r="M37" i="1"/>
  <c r="HJ14" i="2"/>
  <c r="GY15" i="2"/>
  <c r="HK16" i="2"/>
  <c r="GV17" i="2"/>
  <c r="GV28" i="2"/>
  <c r="GR28" i="2"/>
  <c r="GG28" i="2"/>
  <c r="EM27" i="2"/>
  <c r="HG28" i="2"/>
  <c r="GJ38" i="2"/>
  <c r="ES38" i="2"/>
  <c r="GX39" i="2"/>
  <c r="HC36" i="2"/>
  <c r="GM36" i="2"/>
  <c r="GW49" i="2"/>
  <c r="HG56" i="2"/>
  <c r="FL55" i="2"/>
  <c r="GV36" i="2"/>
  <c r="HI36" i="2"/>
  <c r="HC56" i="2"/>
  <c r="FH55" i="2"/>
  <c r="GY33" i="2"/>
  <c r="HH33" i="2"/>
  <c r="GX36" i="2"/>
  <c r="HK36" i="2"/>
  <c r="FO36" i="2"/>
  <c r="HJ37" i="2"/>
  <c r="GV38" i="2"/>
  <c r="FP38" i="2"/>
  <c r="HK39" i="2"/>
  <c r="HJ44" i="2"/>
  <c r="HI32" i="2"/>
  <c r="HE36" i="2"/>
  <c r="GO36" i="2"/>
  <c r="HB37" i="2"/>
  <c r="FK36" i="2"/>
  <c r="HF37" i="2"/>
  <c r="GJ37" i="2"/>
  <c r="FL38" i="2"/>
  <c r="HG39" i="2"/>
  <c r="GS40" i="2"/>
  <c r="GH40" i="2"/>
  <c r="GX42" i="2"/>
  <c r="GU33" i="2"/>
  <c r="HB33" i="2"/>
  <c r="ER36" i="2"/>
  <c r="GW37" i="2"/>
  <c r="HE38" i="2"/>
  <c r="GO38" i="2"/>
  <c r="GH39" i="2"/>
  <c r="GY42" i="2"/>
  <c r="HM47" i="2"/>
  <c r="HL47" i="2"/>
  <c r="HI49" i="2"/>
  <c r="FI54" i="2"/>
  <c r="HD55" i="2"/>
  <c r="GN55" i="2"/>
  <c r="I188" i="13"/>
  <c r="K46" i="13"/>
  <c r="M46" i="13"/>
  <c r="GV41" i="2"/>
  <c r="GQ42" i="2"/>
  <c r="GV43" i="2"/>
  <c r="HI43" i="2"/>
  <c r="HB46" i="2"/>
  <c r="CT45" i="2"/>
  <c r="GT52" i="2"/>
  <c r="GI52" i="2"/>
  <c r="EO51" i="2"/>
  <c r="HB52" i="2"/>
  <c r="HA52" i="2"/>
  <c r="GK52" i="2"/>
  <c r="CT51" i="2"/>
  <c r="EP52" i="2"/>
  <c r="GU53" i="2"/>
  <c r="GJ53" i="2"/>
  <c r="GH55" i="2"/>
  <c r="GY58" i="2"/>
  <c r="ET57" i="2"/>
  <c r="J194" i="13"/>
  <c r="J196" i="13"/>
  <c r="C94" i="13"/>
  <c r="M94" i="13"/>
  <c r="C92" i="13"/>
  <c r="G92" i="13"/>
  <c r="M92" i="13"/>
  <c r="C93" i="13"/>
  <c r="M93" i="13"/>
  <c r="EC11" i="2"/>
  <c r="EC10" i="2"/>
  <c r="H35" i="1"/>
  <c r="G35" i="1"/>
  <c r="F35" i="1"/>
  <c r="CA10" i="2"/>
  <c r="H19" i="1"/>
  <c r="G19" i="1"/>
  <c r="GU42" i="2"/>
  <c r="GJ42" i="2"/>
  <c r="HB42" i="2"/>
  <c r="HA42" i="2"/>
  <c r="CT41" i="2"/>
  <c r="HG46" i="2"/>
  <c r="GY49" i="2"/>
  <c r="HE49" i="2"/>
  <c r="GO49" i="2"/>
  <c r="GX52" i="2"/>
  <c r="GU55" i="2"/>
  <c r="GJ55" i="2"/>
  <c r="GH59" i="2"/>
  <c r="HJ41" i="2"/>
  <c r="HC42" i="2"/>
  <c r="GW45" i="2"/>
  <c r="HH45" i="2"/>
  <c r="HM48" i="2"/>
  <c r="HL48" i="2"/>
  <c r="GU49" i="2"/>
  <c r="HK52" i="2"/>
  <c r="FI57" i="2"/>
  <c r="HD58" i="2"/>
  <c r="GH58" i="2"/>
  <c r="HF41" i="2"/>
  <c r="GJ41" i="2"/>
  <c r="GX43" i="2"/>
  <c r="HK43" i="2"/>
  <c r="HB48" i="2"/>
  <c r="HA48" i="2"/>
  <c r="GK48" i="2"/>
  <c r="CT47" i="2"/>
  <c r="GQ49" i="2"/>
  <c r="GF49" i="2"/>
  <c r="GE49" i="2"/>
  <c r="GP49" i="2"/>
  <c r="EL48" i="2"/>
  <c r="GQ53" i="2"/>
  <c r="GG57" i="2"/>
  <c r="EN53" i="2"/>
  <c r="ER53" i="2"/>
  <c r="HH55" i="2"/>
  <c r="FP55" i="2"/>
  <c r="GZ59" i="2"/>
  <c r="GR51" i="2"/>
  <c r="HG52" i="2"/>
  <c r="GI56" i="2"/>
  <c r="GV57" i="2"/>
  <c r="HI57" i="2"/>
  <c r="D37" i="1"/>
  <c r="D53" i="1"/>
  <c r="HC52" i="2"/>
  <c r="GM52" i="2"/>
  <c r="ET52" i="2"/>
  <c r="GY53" i="2"/>
  <c r="GH57" i="2"/>
  <c r="H22" i="35"/>
  <c r="H23" i="35"/>
  <c r="HE53" i="2"/>
  <c r="GI53" i="2"/>
  <c r="HB56" i="2"/>
  <c r="GL56" i="2"/>
  <c r="CT55" i="2"/>
  <c r="GG58" i="2"/>
  <c r="HM59" i="2"/>
  <c r="HL59" i="2"/>
  <c r="DO58" i="2"/>
  <c r="H24" i="35"/>
  <c r="V16" i="2"/>
  <c r="V10" i="2"/>
  <c r="FH56" i="2"/>
  <c r="FH58" i="2"/>
  <c r="C21" i="1"/>
  <c r="DO50" i="2"/>
  <c r="G18" i="1"/>
  <c r="G17" i="1"/>
  <c r="C17" i="1"/>
  <c r="H17" i="1"/>
  <c r="V24" i="2"/>
  <c r="G76" i="13"/>
  <c r="I195" i="13"/>
  <c r="BO10" i="4"/>
  <c r="H18" i="3"/>
  <c r="FJ12" i="4"/>
  <c r="FI12" i="4"/>
  <c r="FI10" i="4"/>
  <c r="FI11" i="4"/>
  <c r="J17" i="3"/>
  <c r="M31" i="37"/>
  <c r="M33" i="37"/>
  <c r="F13" i="36"/>
  <c r="G13" i="36"/>
  <c r="E13" i="36"/>
  <c r="E14" i="36"/>
  <c r="O25" i="37"/>
  <c r="L31" i="37"/>
  <c r="L33" i="37"/>
  <c r="HA56" i="2"/>
  <c r="GK56" i="2"/>
  <c r="EY36" i="4"/>
  <c r="EX36" i="4"/>
  <c r="FI36" i="4"/>
  <c r="GR10" i="2"/>
  <c r="GG10" i="2"/>
  <c r="FQ10" i="4"/>
  <c r="FF10" i="4"/>
  <c r="FF11" i="4"/>
  <c r="D25" i="3"/>
  <c r="FF12" i="4"/>
  <c r="EY52" i="4"/>
  <c r="EX52" i="4"/>
  <c r="FI52" i="4"/>
  <c r="FI51" i="4"/>
  <c r="EY51" i="4"/>
  <c r="EX51" i="4"/>
  <c r="N38" i="1"/>
  <c r="FI25" i="4"/>
  <c r="EY25" i="4"/>
  <c r="EX25" i="4"/>
  <c r="FJ10" i="4"/>
  <c r="EY10" i="4"/>
  <c r="EX10" i="4"/>
  <c r="EX11" i="4"/>
  <c r="J35" i="1"/>
  <c r="HA46" i="2"/>
  <c r="GK46" i="2"/>
  <c r="GF46" i="2"/>
  <c r="GE46" i="2"/>
  <c r="GL46" i="2"/>
  <c r="HA26" i="2"/>
  <c r="GK26" i="2"/>
  <c r="GL26" i="2"/>
  <c r="FI40" i="4"/>
  <c r="FI13" i="4"/>
  <c r="EY13" i="4"/>
  <c r="EX13" i="4"/>
  <c r="FC19" i="4"/>
  <c r="FF43" i="4"/>
  <c r="FI55" i="4"/>
  <c r="GL25" i="2"/>
  <c r="GF25" i="2"/>
  <c r="GE25" i="2"/>
  <c r="HA25" i="2"/>
  <c r="GK25" i="2"/>
  <c r="GL14" i="2"/>
  <c r="J27" i="1"/>
  <c r="HC10" i="2"/>
  <c r="HC11" i="2"/>
  <c r="N19" i="1"/>
  <c r="FF14" i="4"/>
  <c r="FI19" i="4"/>
  <c r="EY19" i="4"/>
  <c r="EX19" i="4"/>
  <c r="FI21" i="4"/>
  <c r="EY21" i="4"/>
  <c r="EX21" i="4"/>
  <c r="FI44" i="4"/>
  <c r="EY44" i="4"/>
  <c r="EX44" i="4"/>
  <c r="FA33" i="4"/>
  <c r="FI48" i="4"/>
  <c r="EY48" i="4"/>
  <c r="EX48" i="4"/>
  <c r="GP53" i="2"/>
  <c r="GF53" i="2"/>
  <c r="GE53" i="2"/>
  <c r="HA33" i="2"/>
  <c r="GK33" i="2"/>
  <c r="GL33" i="2"/>
  <c r="GF18" i="2"/>
  <c r="GE18" i="2"/>
  <c r="HA18" i="2"/>
  <c r="GK18" i="2"/>
  <c r="GL18" i="2"/>
  <c r="FI15" i="4"/>
  <c r="GH13" i="2"/>
  <c r="GO34" i="2"/>
  <c r="GI34" i="2"/>
  <c r="HA15" i="2"/>
  <c r="GK15" i="2"/>
  <c r="FG23" i="4"/>
  <c r="FP10" i="4"/>
  <c r="FE10" i="4"/>
  <c r="FE11" i="4"/>
  <c r="D24" i="3"/>
  <c r="E59" i="3"/>
  <c r="K43" i="3"/>
  <c r="C43" i="3"/>
  <c r="FB27" i="4"/>
  <c r="FD19" i="4"/>
  <c r="FI54" i="4"/>
  <c r="F19" i="3"/>
  <c r="J35" i="3"/>
  <c r="FF47" i="4"/>
  <c r="FD56" i="4"/>
  <c r="GP42" i="2"/>
  <c r="GF42" i="2"/>
  <c r="GE42" i="2"/>
  <c r="GF37" i="2"/>
  <c r="GE37" i="2"/>
  <c r="GL37" i="2"/>
  <c r="HA37" i="2"/>
  <c r="GK37" i="2"/>
  <c r="GG56" i="2"/>
  <c r="GM56" i="2"/>
  <c r="GF33" i="2"/>
  <c r="GE33" i="2"/>
  <c r="GP33" i="2"/>
  <c r="GF17" i="2"/>
  <c r="GE17" i="2"/>
  <c r="GP17" i="2"/>
  <c r="FA41" i="4"/>
  <c r="E196" i="13"/>
  <c r="FG42" i="4"/>
  <c r="FG59" i="4"/>
  <c r="M27" i="1"/>
  <c r="HU11" i="2"/>
  <c r="I194" i="13"/>
  <c r="GN58" i="2"/>
  <c r="GL52" i="2"/>
  <c r="GH26" i="2"/>
  <c r="HA40" i="2"/>
  <c r="GK40" i="2"/>
  <c r="GF40" i="2"/>
  <c r="GE40" i="2"/>
  <c r="GI22" i="2"/>
  <c r="HA23" i="2"/>
  <c r="GK23" i="2"/>
  <c r="GL23" i="2"/>
  <c r="FC37" i="4"/>
  <c r="FI59" i="4"/>
  <c r="FB44" i="4"/>
  <c r="EY30" i="4"/>
  <c r="EX30" i="4"/>
  <c r="FI30" i="4"/>
  <c r="FC48" i="4"/>
  <c r="EY16" i="4"/>
  <c r="EX16" i="4"/>
  <c r="GJ10" i="2"/>
  <c r="HF11" i="2"/>
  <c r="N22" i="1"/>
  <c r="GF48" i="2"/>
  <c r="GE48" i="2"/>
  <c r="GL48" i="2"/>
  <c r="GF15" i="2"/>
  <c r="GE15" i="2"/>
  <c r="GP15" i="2"/>
  <c r="GK42" i="2"/>
  <c r="GF26" i="2"/>
  <c r="GE26" i="2"/>
  <c r="GL29" i="2"/>
  <c r="GF29" i="2"/>
  <c r="GE29" i="2"/>
  <c r="HA29" i="2"/>
  <c r="GK29" i="2"/>
  <c r="FO10" i="4"/>
  <c r="FD12" i="4"/>
  <c r="GH30" i="2"/>
  <c r="FG39" i="4"/>
  <c r="GG11" i="2"/>
  <c r="D19" i="1"/>
  <c r="FP11" i="4"/>
  <c r="J24" i="3"/>
  <c r="G59" i="3"/>
  <c r="D35" i="3"/>
  <c r="D51" i="3"/>
  <c r="D17" i="3"/>
  <c r="J135" i="9"/>
  <c r="J136" i="9"/>
  <c r="C83" i="9"/>
  <c r="L83" i="9"/>
  <c r="C81" i="9"/>
  <c r="G81" i="9"/>
  <c r="L81" i="9"/>
  <c r="C82" i="9"/>
  <c r="L82" i="9"/>
  <c r="L74" i="9"/>
  <c r="L31" i="9"/>
  <c r="C134" i="9"/>
  <c r="C137" i="9"/>
  <c r="M134" i="9"/>
  <c r="L6" i="9"/>
  <c r="C72" i="9"/>
  <c r="L72" i="9"/>
  <c r="C70" i="9"/>
  <c r="G70" i="9"/>
  <c r="L70" i="9"/>
  <c r="C71" i="9"/>
  <c r="L71" i="9"/>
  <c r="L57" i="9"/>
  <c r="I135" i="9"/>
  <c r="I136" i="9"/>
  <c r="M136" i="9"/>
  <c r="C9" i="9"/>
  <c r="L9" i="9"/>
  <c r="G135" i="9"/>
  <c r="G137" i="9"/>
  <c r="C39" i="9"/>
  <c r="L39" i="9"/>
  <c r="C26" i="9"/>
  <c r="L26" i="9"/>
  <c r="C37" i="9"/>
  <c r="G37" i="9"/>
  <c r="L37" i="9"/>
  <c r="C38" i="9"/>
  <c r="L38" i="9"/>
  <c r="E88" i="9"/>
  <c r="G88" i="9"/>
  <c r="D135" i="9"/>
  <c r="D137" i="9"/>
  <c r="H129" i="9"/>
  <c r="C24" i="9"/>
  <c r="G24" i="9"/>
  <c r="L24" i="9"/>
  <c r="E86" i="9"/>
  <c r="G86" i="9"/>
  <c r="E90" i="9"/>
  <c r="G90" i="9"/>
  <c r="E92" i="9"/>
  <c r="G92" i="9"/>
  <c r="J35" i="9"/>
  <c r="L35" i="9"/>
  <c r="J33" i="9"/>
  <c r="L33" i="9"/>
  <c r="J41" i="9"/>
  <c r="L41" i="9"/>
  <c r="J29" i="9"/>
  <c r="L29" i="9"/>
  <c r="J137" i="9"/>
  <c r="J13" i="36"/>
  <c r="K13" i="36"/>
  <c r="K14" i="36"/>
  <c r="F18" i="1"/>
  <c r="J41" i="3"/>
  <c r="J40" i="3"/>
  <c r="F40" i="3"/>
  <c r="E52" i="3"/>
  <c r="K36" i="3"/>
  <c r="FA10" i="4"/>
  <c r="C18" i="1"/>
  <c r="J36" i="3"/>
  <c r="F36" i="3"/>
  <c r="F42" i="3"/>
  <c r="GO53" i="2"/>
  <c r="HP11" i="2"/>
  <c r="GG12" i="2"/>
  <c r="GM12" i="2"/>
  <c r="GW11" i="2"/>
  <c r="J24" i="1"/>
  <c r="GL10" i="2"/>
  <c r="GH10" i="2"/>
  <c r="GS11" i="2"/>
  <c r="J20" i="1"/>
  <c r="J38" i="3"/>
  <c r="M96" i="13"/>
  <c r="HQ11" i="2"/>
  <c r="F34" i="3"/>
  <c r="L26" i="1"/>
  <c r="EA10" i="4"/>
  <c r="L34" i="3"/>
  <c r="E50" i="3"/>
  <c r="GG47" i="2"/>
  <c r="FK59" i="4"/>
  <c r="EZ59" i="4"/>
  <c r="DI58" i="4"/>
  <c r="FU59" i="4"/>
  <c r="GB57" i="4"/>
  <c r="FF57" i="4"/>
  <c r="FL57" i="4"/>
  <c r="FA57" i="4"/>
  <c r="DK57" i="4"/>
  <c r="DI57" i="4"/>
  <c r="FM56" i="4"/>
  <c r="FB56" i="4"/>
  <c r="EB56" i="4"/>
  <c r="GB55" i="4"/>
  <c r="FF55" i="4"/>
  <c r="GC54" i="4"/>
  <c r="FG54" i="4"/>
  <c r="EM54" i="4"/>
  <c r="DX54" i="4"/>
  <c r="FU53" i="4"/>
  <c r="EA53" i="4"/>
  <c r="DZ53" i="4"/>
  <c r="GA54" i="4"/>
  <c r="EB52" i="4"/>
  <c r="FR51" i="4"/>
  <c r="FG51" i="4"/>
  <c r="FK51" i="4"/>
  <c r="EJ51" i="4"/>
  <c r="GB52" i="4"/>
  <c r="EE51" i="4"/>
  <c r="DK51" i="4"/>
  <c r="GC50" i="4"/>
  <c r="FX50" i="4"/>
  <c r="FB50" i="4"/>
  <c r="FY51" i="4"/>
  <c r="FC51" i="4"/>
  <c r="FL49" i="4"/>
  <c r="FA49" i="4"/>
  <c r="DK48" i="4"/>
  <c r="FO49" i="4"/>
  <c r="FY47" i="4"/>
  <c r="FC47" i="4"/>
  <c r="EO46" i="4"/>
  <c r="FB34" i="4"/>
  <c r="FE35" i="4"/>
  <c r="GH12" i="2"/>
  <c r="DD11" i="4"/>
  <c r="DD10" i="4"/>
  <c r="EA58" i="4"/>
  <c r="DZ58" i="4"/>
  <c r="ET56" i="4"/>
  <c r="EE55" i="4"/>
  <c r="EB54" i="4"/>
  <c r="FU55" i="4"/>
  <c r="ET53" i="4"/>
  <c r="EL50" i="4"/>
  <c r="EE49" i="4"/>
  <c r="DM48" i="4"/>
  <c r="FQ49" i="4"/>
  <c r="FX48" i="4"/>
  <c r="FB48" i="4"/>
  <c r="ED47" i="4"/>
  <c r="FB37" i="4"/>
  <c r="DG51" i="4"/>
  <c r="FK52" i="4"/>
  <c r="EZ52" i="4"/>
  <c r="FN50" i="4"/>
  <c r="FC50" i="4"/>
  <c r="FQ48" i="4"/>
  <c r="FF48" i="4"/>
  <c r="DM47" i="4"/>
  <c r="AR10" i="4"/>
  <c r="FY55" i="4"/>
  <c r="FC55" i="4"/>
  <c r="FQ53" i="4"/>
  <c r="FF53" i="4"/>
  <c r="FR52" i="4"/>
  <c r="FG52" i="4"/>
  <c r="DN52" i="4"/>
  <c r="V52" i="4"/>
  <c r="DI51" i="4"/>
  <c r="FM52" i="4"/>
  <c r="FW49" i="4"/>
  <c r="GD47" i="4"/>
  <c r="FP48" i="4"/>
  <c r="FG37" i="4"/>
  <c r="FW48" i="4"/>
  <c r="FS47" i="4"/>
  <c r="FH47" i="4"/>
  <c r="FL46" i="4"/>
  <c r="FW45" i="4"/>
  <c r="FA45" i="4"/>
  <c r="FK45" i="4"/>
  <c r="DF45" i="4"/>
  <c r="DE45" i="4"/>
  <c r="DD45" i="4"/>
  <c r="GB44" i="4"/>
  <c r="FW44" i="4"/>
  <c r="ET44" i="4"/>
  <c r="FR45" i="4"/>
  <c r="FG45" i="4"/>
  <c r="FN43" i="4"/>
  <c r="FC43" i="4"/>
  <c r="DM43" i="4"/>
  <c r="FN42" i="4"/>
  <c r="FX43" i="4"/>
  <c r="FB43" i="4"/>
  <c r="FP43" i="4"/>
  <c r="FE43" i="4"/>
  <c r="GB41" i="4"/>
  <c r="GD40" i="4"/>
  <c r="GB40" i="4"/>
  <c r="FK40" i="4"/>
  <c r="EZ40" i="4"/>
  <c r="EG40" i="4"/>
  <c r="DQ40" i="4"/>
  <c r="FZ39" i="4"/>
  <c r="FD39" i="4"/>
  <c r="FW39" i="4"/>
  <c r="EP39" i="4"/>
  <c r="FP38" i="4"/>
  <c r="FM38" i="4"/>
  <c r="FB38" i="4"/>
  <c r="EL37" i="4"/>
  <c r="DF37" i="4"/>
  <c r="DE37" i="4"/>
  <c r="DD37" i="4"/>
  <c r="GB36" i="4"/>
  <c r="FF36" i="4"/>
  <c r="DI36" i="4"/>
  <c r="EJ36" i="4"/>
  <c r="FV35" i="4"/>
  <c r="DL34" i="4"/>
  <c r="GB33" i="4"/>
  <c r="FF33" i="4"/>
  <c r="EQ33" i="4"/>
  <c r="CI33" i="4"/>
  <c r="FO32" i="4"/>
  <c r="FD32" i="4"/>
  <c r="FV33" i="4"/>
  <c r="EZ33" i="4"/>
  <c r="ED31" i="4"/>
  <c r="GC32" i="4"/>
  <c r="FG32" i="4"/>
  <c r="GB29" i="4"/>
  <c r="FZ29" i="4"/>
  <c r="FD29" i="4"/>
  <c r="FL29" i="4"/>
  <c r="FA29" i="4"/>
  <c r="FY30" i="4"/>
  <c r="FP28" i="4"/>
  <c r="FE28" i="4"/>
  <c r="EC28" i="4"/>
  <c r="FO27" i="4"/>
  <c r="FD27" i="4"/>
  <c r="DT27" i="4"/>
  <c r="FY28" i="4"/>
  <c r="EC27" i="4"/>
  <c r="EJ26" i="4"/>
  <c r="GD27" i="4"/>
  <c r="FR27" i="4"/>
  <c r="V25" i="4"/>
  <c r="DM24" i="4"/>
  <c r="FQ25" i="4"/>
  <c r="FN25" i="4"/>
  <c r="FC25" i="4"/>
  <c r="DJ24" i="4"/>
  <c r="EA22" i="4"/>
  <c r="DZ22" i="4"/>
  <c r="CI22" i="4"/>
  <c r="C24" i="3"/>
  <c r="FJ46" i="4"/>
  <c r="EY46" i="4"/>
  <c r="EX46" i="4"/>
  <c r="FS44" i="4"/>
  <c r="FH44" i="4"/>
  <c r="FU43" i="4"/>
  <c r="DK43" i="4"/>
  <c r="FX42" i="4"/>
  <c r="EJ42" i="4"/>
  <c r="GD41" i="4"/>
  <c r="FH41" i="4"/>
  <c r="FX41" i="4"/>
  <c r="FB41" i="4"/>
  <c r="EQ41" i="4"/>
  <c r="CI41" i="4"/>
  <c r="DS41" i="4"/>
  <c r="DW40" i="4"/>
  <c r="EL40" i="4"/>
  <c r="DL40" i="4"/>
  <c r="EM39" i="4"/>
  <c r="EA39" i="4"/>
  <c r="DZ39" i="4"/>
  <c r="DI38" i="4"/>
  <c r="DQ37" i="4"/>
  <c r="EC35" i="4"/>
  <c r="DW35" i="4"/>
  <c r="DO35" i="4"/>
  <c r="DK34" i="4"/>
  <c r="EN34" i="4"/>
  <c r="GA30" i="4"/>
  <c r="DG29" i="4"/>
  <c r="FK30" i="4"/>
  <c r="EZ30" i="4"/>
  <c r="EF26" i="4"/>
  <c r="DF24" i="4"/>
  <c r="DE24" i="4"/>
  <c r="DD24" i="4"/>
  <c r="DG23" i="4"/>
  <c r="FK24" i="4"/>
  <c r="EZ24" i="4"/>
  <c r="DM27" i="4"/>
  <c r="FQ28" i="4"/>
  <c r="FO23" i="4"/>
  <c r="FD23" i="4"/>
  <c r="DU22" i="4"/>
  <c r="FA20" i="4"/>
  <c r="FG13" i="4"/>
  <c r="FR40" i="4"/>
  <c r="GD32" i="4"/>
  <c r="GA29" i="4"/>
  <c r="FE29" i="4"/>
  <c r="FF20" i="4"/>
  <c r="EZ15" i="4"/>
  <c r="FL27" i="4"/>
  <c r="FA27" i="4"/>
  <c r="FJ27" i="4"/>
  <c r="GD26" i="4"/>
  <c r="GC24" i="4"/>
  <c r="FG24" i="4"/>
  <c r="FJ23" i="4"/>
  <c r="DO22" i="4"/>
  <c r="BN22" i="4"/>
  <c r="BM22" i="4"/>
  <c r="FN21" i="4"/>
  <c r="FC21" i="4"/>
  <c r="EI21" i="4"/>
  <c r="EK21" i="4"/>
  <c r="FY20" i="4"/>
  <c r="FR19" i="4"/>
  <c r="FG19" i="4"/>
  <c r="FW19" i="4"/>
  <c r="FA19" i="4"/>
  <c r="EN19" i="4"/>
  <c r="EH19" i="4"/>
  <c r="DV19" i="4"/>
  <c r="FR18" i="4"/>
  <c r="FG18" i="4"/>
  <c r="EJ18" i="4"/>
  <c r="EN18" i="4"/>
  <c r="GC17" i="4"/>
  <c r="FG17" i="4"/>
  <c r="CI17" i="4"/>
  <c r="GA16" i="4"/>
  <c r="FL16" i="4"/>
  <c r="GA15" i="4"/>
  <c r="FE15" i="4"/>
  <c r="FN15" i="4"/>
  <c r="FC15" i="4"/>
  <c r="DM15" i="4"/>
  <c r="EH15" i="4"/>
  <c r="DU15" i="4"/>
  <c r="DL15" i="4"/>
  <c r="DW14" i="4"/>
  <c r="DO14" i="4"/>
  <c r="GC13" i="4"/>
  <c r="FY13" i="4"/>
  <c r="FC13" i="4"/>
  <c r="FW13" i="4"/>
  <c r="FA13" i="4"/>
  <c r="EN13" i="4"/>
  <c r="EB13" i="4"/>
  <c r="DY13" i="4"/>
  <c r="GD13" i="4"/>
  <c r="FH13" i="4"/>
  <c r="DQ12" i="4"/>
  <c r="DO12" i="4"/>
  <c r="DI12" i="4"/>
  <c r="EO11" i="4"/>
  <c r="EO10" i="4"/>
  <c r="M38" i="3"/>
  <c r="BZ10" i="4"/>
  <c r="I19" i="3"/>
  <c r="GU14" i="2"/>
  <c r="GJ14" i="2"/>
  <c r="HK14" i="2"/>
  <c r="HI14" i="2"/>
  <c r="FN13" i="2"/>
  <c r="HG14" i="2"/>
  <c r="FL13" i="2"/>
  <c r="ES25" i="4"/>
  <c r="DR23" i="4"/>
  <c r="FU14" i="4"/>
  <c r="FT14" i="4"/>
  <c r="DL12" i="4"/>
  <c r="FN12" i="4"/>
  <c r="GY14" i="2"/>
  <c r="GM16" i="2"/>
  <c r="GG16" i="2"/>
  <c r="GX11" i="2"/>
  <c r="J25" i="1"/>
  <c r="HE12" i="2"/>
  <c r="DH10" i="2"/>
  <c r="EL12" i="2"/>
  <c r="GQ13" i="2"/>
  <c r="GQ14" i="2"/>
  <c r="GP14" i="2"/>
  <c r="GJ21" i="2"/>
  <c r="FK11" i="2"/>
  <c r="FK10" i="2"/>
  <c r="M38" i="1"/>
  <c r="FN11" i="2"/>
  <c r="FN10" i="2"/>
  <c r="M41" i="1"/>
  <c r="EU12" i="2"/>
  <c r="CT15" i="2"/>
  <c r="EL17" i="2"/>
  <c r="EM18" i="2"/>
  <c r="FG18" i="2"/>
  <c r="EP19" i="2"/>
  <c r="ER19" i="2"/>
  <c r="EL20" i="2"/>
  <c r="HB21" i="2"/>
  <c r="HB22" i="2"/>
  <c r="GQ23" i="2"/>
  <c r="EL23" i="2"/>
  <c r="CT23" i="2"/>
  <c r="GQ28" i="2"/>
  <c r="FJ27" i="2"/>
  <c r="EO28" i="2"/>
  <c r="GV30" i="2"/>
  <c r="FJ29" i="2"/>
  <c r="HG31" i="2"/>
  <c r="GX32" i="2"/>
  <c r="HF32" i="2"/>
  <c r="GJ32" i="2"/>
  <c r="HJ38" i="2"/>
  <c r="EL40" i="2"/>
  <c r="GQ41" i="2"/>
  <c r="GG45" i="2"/>
  <c r="GM46" i="2"/>
  <c r="GG46" i="2"/>
  <c r="HE46" i="2"/>
  <c r="FI14" i="2"/>
  <c r="GQ16" i="2"/>
  <c r="GF16" i="2"/>
  <c r="GE16" i="2"/>
  <c r="EM19" i="2"/>
  <c r="FJ19" i="2"/>
  <c r="FH20" i="2"/>
  <c r="FN21" i="2"/>
  <c r="FI24" i="2"/>
  <c r="EL33" i="2"/>
  <c r="FJ34" i="2"/>
  <c r="HB39" i="2"/>
  <c r="FG38" i="2"/>
  <c r="GY41" i="2"/>
  <c r="GX44" i="2"/>
  <c r="HK30" i="2"/>
  <c r="GT32" i="2"/>
  <c r="GI32" i="2"/>
  <c r="HB32" i="2"/>
  <c r="HA32" i="2"/>
  <c r="GK32" i="2"/>
  <c r="CT37" i="2"/>
  <c r="HB38" i="2"/>
  <c r="HD38" i="2"/>
  <c r="FI37" i="2"/>
  <c r="HI39" i="2"/>
  <c r="FN38" i="2"/>
  <c r="CT40" i="2"/>
  <c r="HB41" i="2"/>
  <c r="GF41" i="2"/>
  <c r="GE41" i="2"/>
  <c r="GU31" i="2"/>
  <c r="HH37" i="2"/>
  <c r="FM36" i="2"/>
  <c r="HF39" i="2"/>
  <c r="GJ39" i="2"/>
  <c r="FK38" i="2"/>
  <c r="GZ40" i="2"/>
  <c r="GT41" i="2"/>
  <c r="GI41" i="2"/>
  <c r="HD42" i="2"/>
  <c r="GW44" i="2"/>
  <c r="HC44" i="2"/>
  <c r="GM44" i="2"/>
  <c r="HD45" i="2"/>
  <c r="GN45" i="2"/>
  <c r="HI45" i="2"/>
  <c r="HJ46" i="2"/>
  <c r="HG47" i="2"/>
  <c r="HK47" i="2"/>
  <c r="GV40" i="2"/>
  <c r="GI44" i="2"/>
  <c r="GT40" i="2"/>
  <c r="GI40" i="2"/>
  <c r="GQ44" i="2"/>
  <c r="GY44" i="2"/>
  <c r="HF46" i="2"/>
  <c r="GJ46" i="2"/>
  <c r="HI46" i="2"/>
  <c r="GW47" i="2"/>
  <c r="GI48" i="2"/>
  <c r="HF48" i="2"/>
  <c r="GJ48" i="2"/>
  <c r="HJ48" i="2"/>
  <c r="HD48" i="2"/>
  <c r="FI47" i="2"/>
  <c r="GV51" i="2"/>
  <c r="HC51" i="2"/>
  <c r="GZ52" i="2"/>
  <c r="GJ54" i="2"/>
  <c r="GV52" i="2"/>
  <c r="EQ51" i="2"/>
  <c r="GZ53" i="2"/>
  <c r="EU52" i="2"/>
  <c r="HJ49" i="2"/>
  <c r="GZ51" i="2"/>
  <c r="HD51" i="2"/>
  <c r="HH51" i="2"/>
  <c r="HJ52" i="2"/>
  <c r="GG53" i="2"/>
  <c r="GG54" i="2"/>
  <c r="GG55" i="2"/>
  <c r="GM55" i="2"/>
  <c r="HF52" i="2"/>
  <c r="GJ52" i="2"/>
  <c r="FK51" i="2"/>
  <c r="GS53" i="2"/>
  <c r="EN52" i="2"/>
  <c r="FG52" i="2"/>
  <c r="GQ54" i="2"/>
  <c r="GP54" i="2"/>
  <c r="FM53" i="2"/>
  <c r="FO53" i="2"/>
  <c r="EU55" i="2"/>
  <c r="FN55" i="2"/>
  <c r="GJ59" i="2"/>
  <c r="C26" i="13"/>
  <c r="G26" i="13"/>
  <c r="M26" i="13"/>
  <c r="C27" i="13"/>
  <c r="M27" i="13"/>
  <c r="C28" i="13"/>
  <c r="M28" i="13"/>
  <c r="M24" i="13"/>
  <c r="CT53" i="2"/>
  <c r="GQ55" i="2"/>
  <c r="GP55" i="2"/>
  <c r="FK54" i="2"/>
  <c r="GQ56" i="2"/>
  <c r="GP56" i="2"/>
  <c r="EP56" i="2"/>
  <c r="GZ57" i="2"/>
  <c r="DO57" i="2"/>
  <c r="DA10" i="2"/>
  <c r="L24" i="1"/>
  <c r="EX11" i="2"/>
  <c r="EX10" i="2"/>
  <c r="L35" i="1"/>
  <c r="D24" i="35"/>
  <c r="EB10" i="2"/>
  <c r="H34" i="1"/>
  <c r="G34" i="1"/>
  <c r="EA11" i="2"/>
  <c r="DD10" i="2"/>
  <c r="D39" i="1"/>
  <c r="D55" i="1"/>
  <c r="C15" i="38"/>
  <c r="L16" i="9"/>
  <c r="L22" i="9"/>
  <c r="GN38" i="2"/>
  <c r="GH38" i="2"/>
  <c r="GF56" i="2"/>
  <c r="GE56" i="2"/>
  <c r="GF54" i="2"/>
  <c r="GE54" i="2"/>
  <c r="HA38" i="2"/>
  <c r="GK38" i="2"/>
  <c r="GL38" i="2"/>
  <c r="GF14" i="2"/>
  <c r="GE14" i="2"/>
  <c r="GN48" i="2"/>
  <c r="GH48" i="2"/>
  <c r="GF44" i="2"/>
  <c r="GE44" i="2"/>
  <c r="GP44" i="2"/>
  <c r="GM51" i="2"/>
  <c r="GG51" i="2"/>
  <c r="GN42" i="2"/>
  <c r="GL32" i="2"/>
  <c r="GO46" i="2"/>
  <c r="GI46" i="2"/>
  <c r="GG44" i="2"/>
  <c r="GP28" i="2"/>
  <c r="GF22" i="2"/>
  <c r="GE22" i="2"/>
  <c r="GL22" i="2"/>
  <c r="HA22" i="2"/>
  <c r="GK22" i="2"/>
  <c r="FN10" i="4"/>
  <c r="FC10" i="4"/>
  <c r="FC12" i="4"/>
  <c r="FT55" i="4"/>
  <c r="EY55" i="4"/>
  <c r="EX55" i="4"/>
  <c r="F58" i="1"/>
  <c r="K26" i="1"/>
  <c r="C26" i="1"/>
  <c r="D40" i="3"/>
  <c r="D56" i="3"/>
  <c r="F17" i="1"/>
  <c r="E27" i="1"/>
  <c r="GP41" i="2"/>
  <c r="HA21" i="2"/>
  <c r="GK21" i="2"/>
  <c r="GF21" i="2"/>
  <c r="GE21" i="2"/>
  <c r="GL21" i="2"/>
  <c r="M21" i="1"/>
  <c r="HO11" i="2"/>
  <c r="FI46" i="4"/>
  <c r="F33" i="3"/>
  <c r="E34" i="3"/>
  <c r="D36" i="3"/>
  <c r="D52" i="3"/>
  <c r="L27" i="1"/>
  <c r="DZ11" i="2"/>
  <c r="DZ10" i="2"/>
  <c r="EA10" i="2"/>
  <c r="FI27" i="4"/>
  <c r="FT59" i="4"/>
  <c r="EY59" i="4"/>
  <c r="EX59" i="4"/>
  <c r="D38" i="3"/>
  <c r="D54" i="3"/>
  <c r="EY14" i="4"/>
  <c r="EX14" i="4"/>
  <c r="C38" i="3"/>
  <c r="N36" i="3"/>
  <c r="C36" i="3"/>
  <c r="GF39" i="2"/>
  <c r="GE39" i="2"/>
  <c r="GL39" i="2"/>
  <c r="HA39" i="2"/>
  <c r="GK39" i="2"/>
  <c r="GP16" i="2"/>
  <c r="GO12" i="2"/>
  <c r="HE10" i="2"/>
  <c r="H33" i="1"/>
  <c r="GN51" i="2"/>
  <c r="GP23" i="2"/>
  <c r="GF23" i="2"/>
  <c r="GE23" i="2"/>
  <c r="GP13" i="2"/>
  <c r="GF13" i="2"/>
  <c r="GE13" i="2"/>
  <c r="FI23" i="4"/>
  <c r="EY23" i="4"/>
  <c r="EX23" i="4"/>
  <c r="FT43" i="4"/>
  <c r="EY43" i="4"/>
  <c r="EX43" i="4"/>
  <c r="FT53" i="4"/>
  <c r="EY53" i="4"/>
  <c r="EX53" i="4"/>
  <c r="L33" i="3"/>
  <c r="GI12" i="2"/>
  <c r="G52" i="3"/>
  <c r="F52" i="3"/>
  <c r="E21" i="1"/>
  <c r="E26" i="1"/>
  <c r="HE11" i="2"/>
  <c r="N21" i="1"/>
  <c r="K27" i="1"/>
  <c r="F59" i="1"/>
  <c r="N43" i="1"/>
  <c r="C27" i="1"/>
  <c r="M195" i="13"/>
  <c r="K35" i="1"/>
  <c r="E51" i="1"/>
  <c r="F56" i="1"/>
  <c r="K24" i="1"/>
  <c r="L99" i="9"/>
  <c r="C25" i="9"/>
  <c r="L25" i="9"/>
  <c r="E49" i="3"/>
  <c r="F49" i="3"/>
  <c r="F50" i="3"/>
  <c r="G50" i="3"/>
  <c r="G49" i="3"/>
  <c r="G33" i="1"/>
  <c r="J33" i="1"/>
  <c r="F34" i="1"/>
  <c r="C34" i="1"/>
  <c r="J34" i="1"/>
  <c r="FA46" i="4"/>
  <c r="GN19" i="2"/>
  <c r="GH19" i="2"/>
  <c r="HH25" i="2"/>
  <c r="FC24" i="2"/>
  <c r="EP25" i="2"/>
  <c r="GU26" i="2"/>
  <c r="GJ26" i="2"/>
  <c r="FH25" i="2"/>
  <c r="HC26" i="2"/>
  <c r="GM26" i="2"/>
  <c r="HO26" i="2"/>
  <c r="FT25" i="2"/>
  <c r="E25" i="1"/>
  <c r="N42" i="1"/>
  <c r="E43" i="3"/>
  <c r="K34" i="3"/>
  <c r="HA41" i="2"/>
  <c r="GK41" i="2"/>
  <c r="GH45" i="2"/>
  <c r="FJ11" i="4"/>
  <c r="J18" i="3"/>
  <c r="GR11" i="2"/>
  <c r="J19" i="1"/>
  <c r="M76" i="13"/>
  <c r="C19" i="1"/>
  <c r="F19" i="1"/>
  <c r="K21" i="3"/>
  <c r="F53" i="3"/>
  <c r="EO58" i="4"/>
  <c r="FY59" i="4"/>
  <c r="FC59" i="4"/>
  <c r="FV58" i="4"/>
  <c r="EZ58" i="4"/>
  <c r="EL57" i="4"/>
  <c r="FA43" i="4"/>
  <c r="E55" i="3"/>
  <c r="K39" i="3"/>
  <c r="K42" i="3"/>
  <c r="E58" i="3"/>
  <c r="E18" i="1"/>
  <c r="E24" i="1"/>
  <c r="E39" i="3"/>
  <c r="E36" i="3"/>
  <c r="E40" i="3"/>
  <c r="GL41" i="2"/>
  <c r="EY11" i="4"/>
  <c r="D18" i="3"/>
  <c r="GT11" i="2"/>
  <c r="GK10" i="2"/>
  <c r="GV11" i="2"/>
  <c r="J23" i="1"/>
  <c r="FZ18" i="4"/>
  <c r="EP17" i="4"/>
  <c r="FM17" i="4"/>
  <c r="FB17" i="4"/>
  <c r="DI16" i="4"/>
  <c r="M23" i="3"/>
  <c r="FZ11" i="4"/>
  <c r="N23" i="3"/>
  <c r="FH12" i="4"/>
  <c r="FS10" i="4"/>
  <c r="FK11" i="4"/>
  <c r="J19" i="3"/>
  <c r="L100" i="9"/>
  <c r="I137" i="9"/>
  <c r="G14" i="36"/>
  <c r="O33" i="37"/>
  <c r="H17" i="3"/>
  <c r="G18" i="3"/>
  <c r="GG42" i="2"/>
  <c r="GM42" i="2"/>
  <c r="EZ35" i="4"/>
  <c r="G196" i="13"/>
  <c r="FX11" i="4"/>
  <c r="N21" i="3"/>
  <c r="EN56" i="4"/>
  <c r="FX57" i="4"/>
  <c r="FB57" i="4"/>
  <c r="EP45" i="4"/>
  <c r="FZ46" i="4"/>
  <c r="FD46" i="4"/>
  <c r="EC45" i="4"/>
  <c r="FW46" i="4"/>
  <c r="DQ31" i="4"/>
  <c r="FK32" i="4"/>
  <c r="EZ32" i="4"/>
  <c r="FD10" i="4"/>
  <c r="FD11" i="4"/>
  <c r="D23" i="3"/>
  <c r="FO11" i="4"/>
  <c r="J23" i="3"/>
  <c r="E20" i="1"/>
  <c r="E23" i="1"/>
  <c r="E41" i="3"/>
  <c r="E42" i="3"/>
  <c r="GF32" i="2"/>
  <c r="GE32" i="2"/>
  <c r="EY56" i="4"/>
  <c r="EX56" i="4"/>
  <c r="L27" i="3"/>
  <c r="GD11" i="4"/>
  <c r="N27" i="3"/>
  <c r="FI32" i="4"/>
  <c r="EY32" i="4"/>
  <c r="EX32" i="4"/>
  <c r="FD28" i="4"/>
  <c r="EZ55" i="4"/>
  <c r="FV36" i="4"/>
  <c r="EL35" i="4"/>
  <c r="DL35" i="4"/>
  <c r="FP36" i="4"/>
  <c r="F196" i="13"/>
  <c r="M196" i="13"/>
  <c r="B191" i="13"/>
  <c r="E35" i="3"/>
  <c r="K135" i="9"/>
  <c r="O27" i="37"/>
  <c r="O31" i="37"/>
  <c r="C84" i="13"/>
  <c r="M84" i="13"/>
  <c r="B174" i="13"/>
  <c r="I193" i="13"/>
  <c r="I196" i="13"/>
  <c r="C82" i="13"/>
  <c r="G82" i="13"/>
  <c r="M82" i="13"/>
  <c r="C83" i="13"/>
  <c r="M83" i="13"/>
  <c r="M156" i="13"/>
  <c r="D41" i="3"/>
  <c r="D57" i="3"/>
  <c r="FT37" i="4"/>
  <c r="EY37" i="4"/>
  <c r="EX37" i="4"/>
  <c r="FB53" i="4"/>
  <c r="FI29" i="4"/>
  <c r="EY29" i="4"/>
  <c r="EX29" i="4"/>
  <c r="DX48" i="4"/>
  <c r="FR49" i="4"/>
  <c r="FG49" i="4"/>
  <c r="FL39" i="4"/>
  <c r="FA39" i="4"/>
  <c r="DH38" i="4"/>
  <c r="E38" i="3"/>
  <c r="E54" i="3"/>
  <c r="K40" i="3"/>
  <c r="E56" i="3"/>
  <c r="GD59" i="4"/>
  <c r="FH59" i="4"/>
  <c r="EJ58" i="4"/>
  <c r="DK58" i="4"/>
  <c r="FO59" i="4"/>
  <c r="FD59" i="4"/>
  <c r="FL58" i="4"/>
  <c r="FA58" i="4"/>
  <c r="DR57" i="4"/>
  <c r="EG51" i="4"/>
  <c r="GA52" i="4"/>
  <c r="FO51" i="4"/>
  <c r="FD51" i="4"/>
  <c r="DU50" i="4"/>
  <c r="DO50" i="4"/>
  <c r="FS51" i="4"/>
  <c r="FH51" i="4"/>
  <c r="CI39" i="4"/>
  <c r="FU40" i="4"/>
  <c r="FT40" i="4"/>
  <c r="DK39" i="4"/>
  <c r="FO40" i="4"/>
  <c r="FD40" i="4"/>
  <c r="FQ11" i="4"/>
  <c r="J25" i="3"/>
  <c r="GH31" i="2"/>
  <c r="GG33" i="2"/>
  <c r="FB21" i="4"/>
  <c r="K33" i="1"/>
  <c r="FE55" i="4"/>
  <c r="FB54" i="4"/>
  <c r="FA53" i="4"/>
  <c r="FP54" i="4"/>
  <c r="FE54" i="4"/>
  <c r="DL53" i="4"/>
  <c r="DL49" i="4"/>
  <c r="FP50" i="4"/>
  <c r="FE50" i="4"/>
  <c r="FY49" i="4"/>
  <c r="EO48" i="4"/>
  <c r="DR47" i="4"/>
  <c r="FL48" i="4"/>
  <c r="FA48" i="4"/>
  <c r="GA45" i="4"/>
  <c r="EQ44" i="4"/>
  <c r="FD38" i="4"/>
  <c r="EZ36" i="4"/>
  <c r="DK32" i="4"/>
  <c r="FO33" i="4"/>
  <c r="EN30" i="4"/>
  <c r="FX31" i="4"/>
  <c r="EE28" i="4"/>
  <c r="FY29" i="4"/>
  <c r="GL42" i="2"/>
  <c r="GG52" i="2"/>
  <c r="EY12" i="4"/>
  <c r="EX12" i="4"/>
  <c r="FH46" i="4"/>
  <c r="FI31" i="4"/>
  <c r="L195" i="13"/>
  <c r="L196" i="13"/>
  <c r="C64" i="13"/>
  <c r="G64" i="13"/>
  <c r="M64" i="13"/>
  <c r="C65" i="13"/>
  <c r="M65" i="13"/>
  <c r="C62" i="13"/>
  <c r="G62" i="13"/>
  <c r="M62" i="13"/>
  <c r="C63" i="13"/>
  <c r="M63" i="13"/>
  <c r="G52" i="1"/>
  <c r="EY58" i="4"/>
  <c r="EX58" i="4"/>
  <c r="FI58" i="4"/>
  <c r="FD58" i="4"/>
  <c r="FX53" i="4"/>
  <c r="EN52" i="4"/>
  <c r="DV52" i="4"/>
  <c r="FP53" i="4"/>
  <c r="FE53" i="4"/>
  <c r="GB51" i="4"/>
  <c r="FF51" i="4"/>
  <c r="DY49" i="4"/>
  <c r="CI45" i="4"/>
  <c r="EA45" i="4"/>
  <c r="DZ45" i="4"/>
  <c r="DI45" i="4"/>
  <c r="FM46" i="4"/>
  <c r="DR43" i="4"/>
  <c r="FL44" i="4"/>
  <c r="FA44" i="4"/>
  <c r="EH41" i="4"/>
  <c r="GB42" i="4"/>
  <c r="FF42" i="4"/>
  <c r="DU41" i="4"/>
  <c r="EF39" i="4"/>
  <c r="FZ40" i="4"/>
  <c r="FU35" i="4"/>
  <c r="FT35" i="4"/>
  <c r="CI34" i="4"/>
  <c r="FD35" i="4"/>
  <c r="EQ18" i="4"/>
  <c r="GA19" i="4"/>
  <c r="FE19" i="4"/>
  <c r="FQ16" i="4"/>
  <c r="FF16" i="4"/>
  <c r="DW15" i="4"/>
  <c r="K193" i="13"/>
  <c r="K196" i="13"/>
  <c r="K194" i="13"/>
  <c r="M194" i="13"/>
  <c r="G57" i="3"/>
  <c r="F57" i="3"/>
  <c r="FK57" i="4"/>
  <c r="EZ57" i="4"/>
  <c r="DG56" i="4"/>
  <c r="DW51" i="4"/>
  <c r="FQ52" i="4"/>
  <c r="FF52" i="4"/>
  <c r="FZ51" i="4"/>
  <c r="EF50" i="4"/>
  <c r="EP47" i="4"/>
  <c r="FZ48" i="4"/>
  <c r="FD48" i="4"/>
  <c r="ET41" i="4"/>
  <c r="GD42" i="4"/>
  <c r="FH42" i="4"/>
  <c r="ES39" i="4"/>
  <c r="GC40" i="4"/>
  <c r="FG40" i="4"/>
  <c r="DQ36" i="4"/>
  <c r="FK37" i="4"/>
  <c r="EZ37" i="4"/>
  <c r="DY34" i="4"/>
  <c r="FS35" i="4"/>
  <c r="FJ33" i="4"/>
  <c r="DP32" i="4"/>
  <c r="EC15" i="4"/>
  <c r="FW16" i="4"/>
  <c r="FA16" i="4"/>
  <c r="GT13" i="2"/>
  <c r="GI13" i="2"/>
  <c r="EE12" i="2"/>
  <c r="HU14" i="2"/>
  <c r="FZ13" i="2"/>
  <c r="DO14" i="2"/>
  <c r="FR14" i="2"/>
  <c r="FQ14" i="2"/>
  <c r="GP30" i="2"/>
  <c r="FB31" i="4"/>
  <c r="GF11" i="2"/>
  <c r="D18" i="1"/>
  <c r="HB11" i="2"/>
  <c r="N18" i="1"/>
  <c r="DJ57" i="4"/>
  <c r="EH57" i="4"/>
  <c r="GB58" i="4"/>
  <c r="FF58" i="4"/>
  <c r="FO57" i="4"/>
  <c r="FD57" i="4"/>
  <c r="DK56" i="4"/>
  <c r="EP54" i="4"/>
  <c r="FZ55" i="4"/>
  <c r="FD55" i="4"/>
  <c r="FQ54" i="4"/>
  <c r="FF54" i="4"/>
  <c r="DW53" i="4"/>
  <c r="DV51" i="4"/>
  <c r="FP52" i="4"/>
  <c r="DT48" i="4"/>
  <c r="FN49" i="4"/>
  <c r="FC49" i="4"/>
  <c r="BN48" i="4"/>
  <c r="BM48" i="4"/>
  <c r="DF48" i="4"/>
  <c r="DE48" i="4"/>
  <c r="DD48" i="4"/>
  <c r="FJ47" i="4"/>
  <c r="DP46" i="4"/>
  <c r="FE45" i="4"/>
  <c r="GD46" i="4"/>
  <c r="ET45" i="4"/>
  <c r="FK46" i="4"/>
  <c r="EZ46" i="4"/>
  <c r="EO43" i="4"/>
  <c r="FY44" i="4"/>
  <c r="FC44" i="4"/>
  <c r="GB38" i="4"/>
  <c r="EH37" i="4"/>
  <c r="EA37" i="4"/>
  <c r="DZ37" i="4"/>
  <c r="CI37" i="4"/>
  <c r="FU38" i="4"/>
  <c r="ET34" i="4"/>
  <c r="GD35" i="4"/>
  <c r="FP33" i="4"/>
  <c r="DV32" i="4"/>
  <c r="FW22" i="4"/>
  <c r="FA22" i="4"/>
  <c r="EC21" i="4"/>
  <c r="DP21" i="4"/>
  <c r="FJ22" i="4"/>
  <c r="FX20" i="4"/>
  <c r="FB20" i="4"/>
  <c r="ED19" i="4"/>
  <c r="HT20" i="2"/>
  <c r="FY19" i="2"/>
  <c r="FC16" i="4"/>
  <c r="FB49" i="4"/>
  <c r="C153" i="13"/>
  <c r="M153" i="13"/>
  <c r="M157" i="13"/>
  <c r="FM59" i="4"/>
  <c r="FB59" i="4"/>
  <c r="DS58" i="4"/>
  <c r="EG57" i="4"/>
  <c r="EC56" i="4"/>
  <c r="FS52" i="4"/>
  <c r="FH52" i="4"/>
  <c r="DO51" i="4"/>
  <c r="EG47" i="4"/>
  <c r="GA48" i="4"/>
  <c r="FE48" i="4"/>
  <c r="V44" i="4"/>
  <c r="FV44" i="4"/>
  <c r="EZ44" i="4"/>
  <c r="EB43" i="4"/>
  <c r="FW42" i="4"/>
  <c r="FA42" i="4"/>
  <c r="EM41" i="4"/>
  <c r="EE41" i="4"/>
  <c r="FY42" i="4"/>
  <c r="FC42" i="4"/>
  <c r="DQ38" i="4"/>
  <c r="ER36" i="4"/>
  <c r="GB37" i="4"/>
  <c r="DP34" i="4"/>
  <c r="FJ35" i="4"/>
  <c r="EO33" i="4"/>
  <c r="FY34" i="4"/>
  <c r="FC34" i="4"/>
  <c r="DO26" i="4"/>
  <c r="FS27" i="4"/>
  <c r="FH27" i="4"/>
  <c r="EY57" i="4"/>
  <c r="EX57" i="4"/>
  <c r="FI57" i="4"/>
  <c r="EI56" i="4"/>
  <c r="GC57" i="4"/>
  <c r="FE56" i="4"/>
  <c r="ET54" i="4"/>
  <c r="GD55" i="4"/>
  <c r="FH55" i="4"/>
  <c r="ER48" i="4"/>
  <c r="GB49" i="4"/>
  <c r="FF49" i="4"/>
  <c r="GD48" i="4"/>
  <c r="ET47" i="4"/>
  <c r="DJ44" i="4"/>
  <c r="FN45" i="4"/>
  <c r="FC45" i="4"/>
  <c r="GA42" i="4"/>
  <c r="FE42" i="4"/>
  <c r="DF39" i="4"/>
  <c r="DE39" i="4"/>
  <c r="DD39" i="4"/>
  <c r="BN39" i="4"/>
  <c r="BM39" i="4"/>
  <c r="DV38" i="4"/>
  <c r="FP39" i="4"/>
  <c r="FE39" i="4"/>
  <c r="EZ39" i="4"/>
  <c r="DV30" i="4"/>
  <c r="FP31" i="4"/>
  <c r="FE31" i="4"/>
  <c r="DJ27" i="4"/>
  <c r="FN28" i="4"/>
  <c r="FC28" i="4"/>
  <c r="DK13" i="4"/>
  <c r="FO14" i="4"/>
  <c r="FD14" i="4"/>
  <c r="D39" i="3"/>
  <c r="D55" i="3"/>
  <c r="C23" i="3"/>
  <c r="EP57" i="4"/>
  <c r="FU54" i="4"/>
  <c r="EK53" i="4"/>
  <c r="FA54" i="4"/>
  <c r="BN52" i="4"/>
  <c r="BM52" i="4"/>
  <c r="DF52" i="4"/>
  <c r="DE52" i="4"/>
  <c r="DD52" i="4"/>
  <c r="FZ49" i="4"/>
  <c r="FD49" i="4"/>
  <c r="EF48" i="4"/>
  <c r="DG46" i="4"/>
  <c r="FK47" i="4"/>
  <c r="EZ47" i="4"/>
  <c r="ED45" i="4"/>
  <c r="FX46" i="4"/>
  <c r="DL39" i="4"/>
  <c r="FP40" i="4"/>
  <c r="FE40" i="4"/>
  <c r="FL35" i="4"/>
  <c r="FA35" i="4"/>
  <c r="DH34" i="4"/>
  <c r="DL29" i="4"/>
  <c r="FP30" i="4"/>
  <c r="FE30" i="4"/>
  <c r="DG25" i="4"/>
  <c r="FK26" i="4"/>
  <c r="EZ26" i="4"/>
  <c r="EC14" i="4"/>
  <c r="FW15" i="4"/>
  <c r="FA15" i="4"/>
  <c r="EM42" i="2"/>
  <c r="GR43" i="2"/>
  <c r="EJ33" i="2"/>
  <c r="EX24" i="2"/>
  <c r="FE23" i="2"/>
  <c r="FM55" i="4"/>
  <c r="FB55" i="4"/>
  <c r="FP49" i="4"/>
  <c r="FE49" i="4"/>
  <c r="DL48" i="4"/>
  <c r="V48" i="4"/>
  <c r="FV48" i="4"/>
  <c r="EZ48" i="4"/>
  <c r="EB47" i="4"/>
  <c r="DN46" i="4"/>
  <c r="FR47" i="4"/>
  <c r="FG47" i="4"/>
  <c r="DJ45" i="4"/>
  <c r="FN46" i="4"/>
  <c r="FC46" i="4"/>
  <c r="FM42" i="4"/>
  <c r="FB42" i="4"/>
  <c r="V39" i="4"/>
  <c r="CI26" i="4"/>
  <c r="FU27" i="4"/>
  <c r="EA26" i="4"/>
  <c r="DZ26" i="4"/>
  <c r="BW10" i="4"/>
  <c r="H26" i="3"/>
  <c r="G26" i="3"/>
  <c r="FR12" i="4"/>
  <c r="FT35" i="2"/>
  <c r="FD24" i="2"/>
  <c r="GC58" i="4"/>
  <c r="FG58" i="4"/>
  <c r="FW56" i="4"/>
  <c r="FA56" i="4"/>
  <c r="FV55" i="4"/>
  <c r="FR53" i="4"/>
  <c r="FG53" i="4"/>
  <c r="FQ38" i="4"/>
  <c r="FF38" i="4"/>
  <c r="DM37" i="4"/>
  <c r="V34" i="4"/>
  <c r="V10" i="4"/>
  <c r="GA34" i="4"/>
  <c r="FE34" i="4"/>
  <c r="GB30" i="4"/>
  <c r="FF30" i="4"/>
  <c r="EM30" i="4"/>
  <c r="FW31" i="4"/>
  <c r="FA31" i="4"/>
  <c r="DY30" i="4"/>
  <c r="FS31" i="4"/>
  <c r="FH31" i="4"/>
  <c r="EG25" i="4"/>
  <c r="GA26" i="4"/>
  <c r="FE26" i="4"/>
  <c r="FM26" i="4"/>
  <c r="FB26" i="4"/>
  <c r="DS25" i="4"/>
  <c r="DY22" i="4"/>
  <c r="FS23" i="4"/>
  <c r="FH23" i="4"/>
  <c r="EM19" i="4"/>
  <c r="EI19" i="4"/>
  <c r="GC20" i="4"/>
  <c r="FG20" i="4"/>
  <c r="DT17" i="4"/>
  <c r="FN18" i="4"/>
  <c r="FC18" i="4"/>
  <c r="EZ53" i="4"/>
  <c r="C38" i="13"/>
  <c r="M38" i="13"/>
  <c r="FT23" i="2"/>
  <c r="FV56" i="4"/>
  <c r="EZ56" i="4"/>
  <c r="DQ55" i="4"/>
  <c r="FN54" i="4"/>
  <c r="FC54" i="4"/>
  <c r="DJ53" i="4"/>
  <c r="FK49" i="4"/>
  <c r="EZ49" i="4"/>
  <c r="FS48" i="4"/>
  <c r="FH48" i="4"/>
  <c r="DY47" i="4"/>
  <c r="FX47" i="4"/>
  <c r="FB47" i="4"/>
  <c r="EG45" i="4"/>
  <c r="GA46" i="4"/>
  <c r="FE46" i="4"/>
  <c r="EF42" i="4"/>
  <c r="FZ43" i="4"/>
  <c r="FO43" i="4"/>
  <c r="FQ41" i="4"/>
  <c r="FF41" i="4"/>
  <c r="FS40" i="4"/>
  <c r="FH40" i="4"/>
  <c r="FU39" i="4"/>
  <c r="FQ39" i="4"/>
  <c r="FF39" i="4"/>
  <c r="DM38" i="4"/>
  <c r="GC35" i="4"/>
  <c r="FG35" i="4"/>
  <c r="EI34" i="4"/>
  <c r="FO34" i="4"/>
  <c r="FD34" i="4"/>
  <c r="DU33" i="4"/>
  <c r="DI33" i="4"/>
  <c r="GA33" i="4"/>
  <c r="GA32" i="4"/>
  <c r="FE32" i="4"/>
  <c r="EQ31" i="4"/>
  <c r="FW30" i="4"/>
  <c r="FA30" i="4"/>
  <c r="EC29" i="4"/>
  <c r="DS17" i="4"/>
  <c r="FM18" i="4"/>
  <c r="FB18" i="4"/>
  <c r="DM17" i="4"/>
  <c r="FQ18" i="4"/>
  <c r="FF18" i="4"/>
  <c r="DG13" i="4"/>
  <c r="FK14" i="4"/>
  <c r="EZ14" i="4"/>
  <c r="EZ43" i="2"/>
  <c r="FW40" i="2"/>
  <c r="EJ56" i="4"/>
  <c r="FR57" i="4"/>
  <c r="FW51" i="4"/>
  <c r="FA51" i="4"/>
  <c r="FV50" i="4"/>
  <c r="EZ50" i="4"/>
  <c r="EB49" i="4"/>
  <c r="FV45" i="4"/>
  <c r="EZ45" i="4"/>
  <c r="EL44" i="4"/>
  <c r="BN41" i="4"/>
  <c r="BM41" i="4"/>
  <c r="FJ42" i="4"/>
  <c r="EQ37" i="4"/>
  <c r="GA38" i="4"/>
  <c r="FE38" i="4"/>
  <c r="ES36" i="4"/>
  <c r="DR36" i="4"/>
  <c r="FZ33" i="4"/>
  <c r="EP29" i="4"/>
  <c r="FZ30" i="4"/>
  <c r="FD30" i="4"/>
  <c r="FU18" i="4"/>
  <c r="EK17" i="4"/>
  <c r="FX52" i="4"/>
  <c r="FB52" i="4"/>
  <c r="ED51" i="4"/>
  <c r="DV50" i="4"/>
  <c r="FP51" i="4"/>
  <c r="FE51" i="4"/>
  <c r="DN49" i="4"/>
  <c r="FR50" i="4"/>
  <c r="FG50" i="4"/>
  <c r="FU45" i="4"/>
  <c r="EK44" i="4"/>
  <c r="ED44" i="4"/>
  <c r="FX45" i="4"/>
  <c r="FB45" i="4"/>
  <c r="GD43" i="4"/>
  <c r="FS43" i="4"/>
  <c r="DY42" i="4"/>
  <c r="DK40" i="4"/>
  <c r="FO41" i="4"/>
  <c r="FD41" i="4"/>
  <c r="FN38" i="4"/>
  <c r="FC38" i="4"/>
  <c r="DJ37" i="4"/>
  <c r="FA37" i="4"/>
  <c r="FQ37" i="4"/>
  <c r="FL34" i="4"/>
  <c r="FA34" i="4"/>
  <c r="DH33" i="4"/>
  <c r="DS27" i="4"/>
  <c r="FM28" i="4"/>
  <c r="FB28" i="4"/>
  <c r="BN27" i="4"/>
  <c r="BM27" i="4"/>
  <c r="FJ28" i="4"/>
  <c r="DF27" i="4"/>
  <c r="DE27" i="4"/>
  <c r="DD27" i="4"/>
  <c r="FN17" i="4"/>
  <c r="FC17" i="4"/>
  <c r="DJ16" i="4"/>
  <c r="DX14" i="4"/>
  <c r="FR15" i="4"/>
  <c r="FG15" i="4"/>
  <c r="DL13" i="4"/>
  <c r="FP14" i="4"/>
  <c r="FE14" i="4"/>
  <c r="FJ15" i="2"/>
  <c r="HE16" i="2"/>
  <c r="GD45" i="4"/>
  <c r="FH45" i="4"/>
  <c r="FQ45" i="4"/>
  <c r="FF45" i="4"/>
  <c r="GA37" i="4"/>
  <c r="FE37" i="4"/>
  <c r="FC23" i="4"/>
  <c r="GA23" i="4"/>
  <c r="FE23" i="4"/>
  <c r="EQ22" i="4"/>
  <c r="EE22" i="4"/>
  <c r="DJ19" i="4"/>
  <c r="FN20" i="4"/>
  <c r="FC20" i="4"/>
  <c r="FL18" i="4"/>
  <c r="FA18" i="4"/>
  <c r="DR17" i="4"/>
  <c r="FP16" i="4"/>
  <c r="FE16" i="4"/>
  <c r="DV15" i="4"/>
  <c r="FN14" i="4"/>
  <c r="FC14" i="4"/>
  <c r="CK10" i="4"/>
  <c r="EB11" i="4"/>
  <c r="EB10" i="4"/>
  <c r="L35" i="3"/>
  <c r="FM12" i="4"/>
  <c r="BR10" i="4"/>
  <c r="H21" i="3"/>
  <c r="G21" i="3"/>
  <c r="F21" i="3"/>
  <c r="DI11" i="4"/>
  <c r="DI10" i="4"/>
  <c r="H37" i="3"/>
  <c r="G37" i="3"/>
  <c r="B53" i="3"/>
  <c r="EP11" i="2"/>
  <c r="EP10" i="2"/>
  <c r="I38" i="1"/>
  <c r="DK10" i="2"/>
  <c r="FM11" i="2"/>
  <c r="FM10" i="2"/>
  <c r="M40" i="1"/>
  <c r="FO11" i="2"/>
  <c r="FO10" i="2"/>
  <c r="M42" i="1"/>
  <c r="DM10" i="2"/>
  <c r="HJ12" i="2"/>
  <c r="HJ10" i="2"/>
  <c r="GI19" i="2"/>
  <c r="FL22" i="2"/>
  <c r="HG23" i="2"/>
  <c r="HB28" i="2"/>
  <c r="CT27" i="2"/>
  <c r="DO19" i="4"/>
  <c r="FS20" i="4"/>
  <c r="FH20" i="4"/>
  <c r="FK17" i="4"/>
  <c r="EZ17" i="4"/>
  <c r="DG16" i="4"/>
  <c r="FZ15" i="4"/>
  <c r="FD15" i="4"/>
  <c r="GB16" i="4"/>
  <c r="B56" i="3"/>
  <c r="B40" i="3"/>
  <c r="HF15" i="2"/>
  <c r="GG17" i="2"/>
  <c r="EO16" i="2"/>
  <c r="GT17" i="2"/>
  <c r="GI17" i="2"/>
  <c r="FN26" i="2"/>
  <c r="HI27" i="2"/>
  <c r="FN40" i="4"/>
  <c r="FC40" i="4"/>
  <c r="DG40" i="4"/>
  <c r="DV40" i="4"/>
  <c r="DO39" i="4"/>
  <c r="DU37" i="4"/>
  <c r="GA36" i="4"/>
  <c r="DM36" i="4"/>
  <c r="FN32" i="4"/>
  <c r="FC32" i="4"/>
  <c r="GB28" i="4"/>
  <c r="FF28" i="4"/>
  <c r="EN28" i="4"/>
  <c r="GB27" i="4"/>
  <c r="FF27" i="4"/>
  <c r="DH27" i="4"/>
  <c r="DF26" i="4"/>
  <c r="DE26" i="4"/>
  <c r="DD26" i="4"/>
  <c r="BN26" i="4"/>
  <c r="BM26" i="4"/>
  <c r="DV23" i="4"/>
  <c r="FP24" i="4"/>
  <c r="FE24" i="4"/>
  <c r="FD18" i="4"/>
  <c r="EI13" i="4"/>
  <c r="DG12" i="4"/>
  <c r="FK13" i="4"/>
  <c r="EZ13" i="4"/>
  <c r="CC10" i="4"/>
  <c r="FC11" i="4"/>
  <c r="D22" i="3"/>
  <c r="DT11" i="4"/>
  <c r="DT10" i="4"/>
  <c r="I38" i="3"/>
  <c r="FM12" i="2"/>
  <c r="HH13" i="2"/>
  <c r="GH17" i="2"/>
  <c r="GU19" i="2"/>
  <c r="GJ19" i="2"/>
  <c r="GG19" i="2"/>
  <c r="FP18" i="2"/>
  <c r="HK19" i="2"/>
  <c r="ET22" i="2"/>
  <c r="GY23" i="2"/>
  <c r="FN29" i="4"/>
  <c r="DT28" i="4"/>
  <c r="DF16" i="4"/>
  <c r="DE16" i="4"/>
  <c r="DD16" i="4"/>
  <c r="BN16" i="4"/>
  <c r="BM16" i="4"/>
  <c r="FJ17" i="4"/>
  <c r="FM16" i="4"/>
  <c r="FB16" i="4"/>
  <c r="EH12" i="4"/>
  <c r="GB13" i="4"/>
  <c r="FF13" i="4"/>
  <c r="B55" i="3"/>
  <c r="B39" i="3"/>
  <c r="EU23" i="2"/>
  <c r="GZ24" i="2"/>
  <c r="FV51" i="4"/>
  <c r="EZ51" i="4"/>
  <c r="FW47" i="4"/>
  <c r="FA47" i="4"/>
  <c r="DF33" i="4"/>
  <c r="DE33" i="4"/>
  <c r="DD33" i="4"/>
  <c r="FV32" i="4"/>
  <c r="FS32" i="4"/>
  <c r="FH32" i="4"/>
  <c r="DO31" i="4"/>
  <c r="DK30" i="4"/>
  <c r="FO31" i="4"/>
  <c r="FD31" i="4"/>
  <c r="EL29" i="4"/>
  <c r="DM28" i="4"/>
  <c r="FQ29" i="4"/>
  <c r="FF29" i="4"/>
  <c r="FA28" i="4"/>
  <c r="EI25" i="4"/>
  <c r="GC26" i="4"/>
  <c r="FG26" i="4"/>
  <c r="FS26" i="4"/>
  <c r="FH26" i="4"/>
  <c r="DO25" i="4"/>
  <c r="FU24" i="4"/>
  <c r="FK22" i="4"/>
  <c r="EZ22" i="4"/>
  <c r="DG21" i="4"/>
  <c r="FS19" i="4"/>
  <c r="FH19" i="4"/>
  <c r="DO18" i="4"/>
  <c r="FM19" i="4"/>
  <c r="FB19" i="4"/>
  <c r="DO17" i="4"/>
  <c r="FS18" i="4"/>
  <c r="FH18" i="4"/>
  <c r="HK12" i="2"/>
  <c r="HK10" i="2"/>
  <c r="FP11" i="2"/>
  <c r="FP10" i="2"/>
  <c r="M43" i="1"/>
  <c r="GH15" i="2"/>
  <c r="GU15" i="2"/>
  <c r="EP14" i="2"/>
  <c r="GJ17" i="2"/>
  <c r="HC18" i="2"/>
  <c r="FH17" i="2"/>
  <c r="GY20" i="2"/>
  <c r="ES20" i="2"/>
  <c r="GX21" i="2"/>
  <c r="EP22" i="2"/>
  <c r="GU23" i="2"/>
  <c r="FK29" i="4"/>
  <c r="EZ29" i="4"/>
  <c r="DM23" i="4"/>
  <c r="FQ24" i="4"/>
  <c r="FF24" i="4"/>
  <c r="GB23" i="4"/>
  <c r="FF23" i="4"/>
  <c r="FQ21" i="4"/>
  <c r="FF21" i="4"/>
  <c r="CV10" i="4"/>
  <c r="EM11" i="4"/>
  <c r="EM10" i="4"/>
  <c r="M36" i="3"/>
  <c r="HN12" i="2"/>
  <c r="HN10" i="2"/>
  <c r="DQ10" i="2"/>
  <c r="O19" i="1"/>
  <c r="GZ13" i="2"/>
  <c r="HD16" i="2"/>
  <c r="GN16" i="2"/>
  <c r="FI15" i="2"/>
  <c r="FL18" i="2"/>
  <c r="HG19" i="2"/>
  <c r="FN30" i="4"/>
  <c r="FC30" i="4"/>
  <c r="ED27" i="4"/>
  <c r="HJ16" i="2"/>
  <c r="HE20" i="2"/>
  <c r="GO20" i="2"/>
  <c r="EN21" i="2"/>
  <c r="GS22" i="2"/>
  <c r="GH22" i="2"/>
  <c r="GR23" i="2"/>
  <c r="GG23" i="2"/>
  <c r="GI27" i="2"/>
  <c r="HG30" i="2"/>
  <c r="DG10" i="2"/>
  <c r="M20" i="1"/>
  <c r="GU13" i="2"/>
  <c r="GJ13" i="2"/>
  <c r="HF13" i="2"/>
  <c r="EU19" i="2"/>
  <c r="GZ20" i="2"/>
  <c r="HE21" i="2"/>
  <c r="GO21" i="2"/>
  <c r="HH24" i="2"/>
  <c r="HB27" i="2"/>
  <c r="CT26" i="2"/>
  <c r="HH27" i="2"/>
  <c r="FP30" i="2"/>
  <c r="HK31" i="2"/>
  <c r="FI32" i="2"/>
  <c r="HD33" i="2"/>
  <c r="GN33" i="2"/>
  <c r="HB36" i="2"/>
  <c r="CT35" i="2"/>
  <c r="FQ26" i="4"/>
  <c r="FF26" i="4"/>
  <c r="ED21" i="4"/>
  <c r="EI20" i="4"/>
  <c r="FP12" i="2"/>
  <c r="HK13" i="2"/>
  <c r="HI15" i="2"/>
  <c r="FM15" i="2"/>
  <c r="HH16" i="2"/>
  <c r="FH18" i="2"/>
  <c r="HC19" i="2"/>
  <c r="GM19" i="2"/>
  <c r="HB20" i="2"/>
  <c r="CT19" i="2"/>
  <c r="FO22" i="2"/>
  <c r="HJ23" i="2"/>
  <c r="EQ23" i="2"/>
  <c r="GV24" i="2"/>
  <c r="EM25" i="2"/>
  <c r="GR26" i="2"/>
  <c r="GG26" i="2"/>
  <c r="FP25" i="2"/>
  <c r="HK26" i="2"/>
  <c r="GZ27" i="2"/>
  <c r="GI29" i="2"/>
  <c r="HD35" i="2"/>
  <c r="GN35" i="2"/>
  <c r="GB19" i="4"/>
  <c r="FF19" i="4"/>
  <c r="CT16" i="2"/>
  <c r="GT20" i="2"/>
  <c r="HD24" i="2"/>
  <c r="GN24" i="2"/>
  <c r="GG25" i="2"/>
  <c r="ET25" i="2"/>
  <c r="GY26" i="2"/>
  <c r="HE26" i="2"/>
  <c r="GO26" i="2"/>
  <c r="GV27" i="2"/>
  <c r="GQ27" i="2"/>
  <c r="EL26" i="2"/>
  <c r="HD27" i="2"/>
  <c r="HM27" i="2"/>
  <c r="HL27" i="2"/>
  <c r="DO26" i="2"/>
  <c r="GU29" i="2"/>
  <c r="GJ29" i="2"/>
  <c r="ER33" i="2"/>
  <c r="GW34" i="2"/>
  <c r="GH16" i="2"/>
  <c r="HK18" i="2"/>
  <c r="FK22" i="2"/>
  <c r="HF23" i="2"/>
  <c r="EO25" i="2"/>
  <c r="GT26" i="2"/>
  <c r="EM26" i="2"/>
  <c r="GR27" i="2"/>
  <c r="GG27" i="2"/>
  <c r="HB30" i="2"/>
  <c r="GF30" i="2"/>
  <c r="GE30" i="2"/>
  <c r="HC31" i="2"/>
  <c r="HB35" i="2"/>
  <c r="GT38" i="2"/>
  <c r="GI38" i="2"/>
  <c r="GS43" i="2"/>
  <c r="GH43" i="2"/>
  <c r="EN42" i="2"/>
  <c r="HC30" i="2"/>
  <c r="GM30" i="2"/>
  <c r="EM31" i="2"/>
  <c r="GH33" i="2"/>
  <c r="EO35" i="2"/>
  <c r="GT36" i="2"/>
  <c r="GI36" i="2"/>
  <c r="GQ38" i="2"/>
  <c r="EM38" i="2"/>
  <c r="GR39" i="2"/>
  <c r="GG39" i="2"/>
  <c r="GG48" i="2"/>
  <c r="GM48" i="2"/>
  <c r="GH54" i="2"/>
  <c r="HK32" i="2"/>
  <c r="HI33" i="2"/>
  <c r="GV39" i="2"/>
  <c r="EO38" i="2"/>
  <c r="GT39" i="2"/>
  <c r="GI39" i="2"/>
  <c r="EQ45" i="2"/>
  <c r="GV46" i="2"/>
  <c r="ES46" i="2"/>
  <c r="GX47" i="2"/>
  <c r="HB50" i="2"/>
  <c r="CT49" i="2"/>
  <c r="GT31" i="2"/>
  <c r="GI31" i="2"/>
  <c r="HF31" i="2"/>
  <c r="GJ31" i="2"/>
  <c r="GS34" i="2"/>
  <c r="GH34" i="2"/>
  <c r="GR35" i="2"/>
  <c r="FH34" i="2"/>
  <c r="HC35" i="2"/>
  <c r="GM35" i="2"/>
  <c r="GW38" i="2"/>
  <c r="GZ43" i="2"/>
  <c r="EO49" i="2"/>
  <c r="GT50" i="2"/>
  <c r="GI50" i="2"/>
  <c r="FL41" i="2"/>
  <c r="HG42" i="2"/>
  <c r="GT30" i="2"/>
  <c r="GI30" i="2"/>
  <c r="GZ35" i="2"/>
  <c r="HH36" i="2"/>
  <c r="GT37" i="2"/>
  <c r="GI37" i="2"/>
  <c r="ER39" i="2"/>
  <c r="GW40" i="2"/>
  <c r="GS51" i="2"/>
  <c r="GH51" i="2"/>
  <c r="GV56" i="2"/>
  <c r="GV59" i="2"/>
  <c r="EQ58" i="2"/>
  <c r="E94" i="9"/>
  <c r="G94" i="9"/>
  <c r="C111" i="9"/>
  <c r="GT43" i="2"/>
  <c r="GI43" i="2"/>
  <c r="EO46" i="2"/>
  <c r="GT47" i="2"/>
  <c r="GI47" i="2"/>
  <c r="ER56" i="2"/>
  <c r="GW57" i="2"/>
  <c r="HK38" i="2"/>
  <c r="GS42" i="2"/>
  <c r="GH42" i="2"/>
  <c r="GU44" i="2"/>
  <c r="GJ44" i="2"/>
  <c r="GZ46" i="2"/>
  <c r="GN56" i="2"/>
  <c r="GH56" i="2"/>
  <c r="GI42" i="2"/>
  <c r="GX41" i="2"/>
  <c r="HC43" i="2"/>
  <c r="GM43" i="2"/>
  <c r="GX48" i="2"/>
  <c r="GT49" i="2"/>
  <c r="GI49" i="2"/>
  <c r="HC49" i="2"/>
  <c r="GW50" i="2"/>
  <c r="GY51" i="2"/>
  <c r="HI51" i="2"/>
  <c r="HD53" i="2"/>
  <c r="HJ53" i="2"/>
  <c r="GZ55" i="2"/>
  <c r="GJ57" i="2"/>
  <c r="HG57" i="2"/>
  <c r="EL57" i="2"/>
  <c r="HI58" i="2"/>
  <c r="EM58" i="2"/>
  <c r="EL51" i="2"/>
  <c r="GQ52" i="2"/>
  <c r="HK53" i="2"/>
  <c r="GW56" i="2"/>
  <c r="GG59" i="2"/>
  <c r="GX50" i="2"/>
  <c r="ER50" i="2"/>
  <c r="GV53" i="2"/>
  <c r="HD54" i="2"/>
  <c r="GN54" i="2"/>
  <c r="ES57" i="2"/>
  <c r="HE59" i="2"/>
  <c r="EL50" i="2"/>
  <c r="GQ51" i="2"/>
  <c r="HE58" i="2"/>
  <c r="GZ48" i="2"/>
  <c r="HF49" i="2"/>
  <c r="GJ49" i="2"/>
  <c r="HH52" i="2"/>
  <c r="HG53" i="2"/>
  <c r="HB55" i="2"/>
  <c r="FP56" i="2"/>
  <c r="HK57" i="2"/>
  <c r="H188" i="13"/>
  <c r="K40" i="13"/>
  <c r="M40" i="13"/>
  <c r="M188" i="13"/>
  <c r="K86" i="13"/>
  <c r="M86" i="13"/>
  <c r="L129" i="9"/>
  <c r="C15" i="13"/>
  <c r="M15" i="13"/>
  <c r="C13" i="13"/>
  <c r="G13" i="13"/>
  <c r="M13" i="13"/>
  <c r="C14" i="13"/>
  <c r="M14" i="13"/>
  <c r="M10" i="13"/>
  <c r="C20" i="1"/>
  <c r="CZ10" i="2"/>
  <c r="FB11" i="2"/>
  <c r="FB10" i="2"/>
  <c r="L39" i="1"/>
  <c r="I129" i="9"/>
  <c r="CI11" i="4"/>
  <c r="CI10" i="4"/>
  <c r="FT11" i="4"/>
  <c r="N17" i="3"/>
  <c r="CD10" i="2"/>
  <c r="L96" i="9"/>
  <c r="FD11" i="2"/>
  <c r="FD10" i="2"/>
  <c r="L41" i="1"/>
  <c r="D23" i="35"/>
  <c r="BY12" i="2"/>
  <c r="BX12" i="2"/>
  <c r="BY16" i="2"/>
  <c r="BX16" i="2"/>
  <c r="BY20" i="2"/>
  <c r="BX20" i="2"/>
  <c r="BY24" i="2"/>
  <c r="BX24" i="2"/>
  <c r="BY28" i="2"/>
  <c r="BX28" i="2"/>
  <c r="BY32" i="2"/>
  <c r="BX32" i="2"/>
  <c r="BY36" i="2"/>
  <c r="BX36" i="2"/>
  <c r="BY40" i="2"/>
  <c r="BX40" i="2"/>
  <c r="BY44" i="2"/>
  <c r="BX44" i="2"/>
  <c r="BY48" i="2"/>
  <c r="BX48" i="2"/>
  <c r="BY52" i="2"/>
  <c r="BX52" i="2"/>
  <c r="BY56" i="2"/>
  <c r="BX56" i="2"/>
  <c r="EB14" i="2"/>
  <c r="EA14" i="2"/>
  <c r="DZ14" i="2"/>
  <c r="EB18" i="2"/>
  <c r="EA18" i="2"/>
  <c r="DZ18" i="2"/>
  <c r="EB22" i="2"/>
  <c r="EA22" i="2"/>
  <c r="DZ22" i="2"/>
  <c r="EB26" i="2"/>
  <c r="EA26" i="2"/>
  <c r="DZ26" i="2"/>
  <c r="EB30" i="2"/>
  <c r="EA30" i="2"/>
  <c r="DZ30" i="2"/>
  <c r="EB34" i="2"/>
  <c r="EA34" i="2"/>
  <c r="DZ34" i="2"/>
  <c r="EB38" i="2"/>
  <c r="EA38" i="2"/>
  <c r="DZ38" i="2"/>
  <c r="EB42" i="2"/>
  <c r="EA42" i="2"/>
  <c r="DZ42" i="2"/>
  <c r="EB46" i="2"/>
  <c r="EA46" i="2"/>
  <c r="DZ46" i="2"/>
  <c r="EB50" i="2"/>
  <c r="EA50" i="2"/>
  <c r="DZ50" i="2"/>
  <c r="EB54" i="2"/>
  <c r="EA54" i="2"/>
  <c r="DZ54" i="2"/>
  <c r="EB58" i="2"/>
  <c r="EA58" i="2"/>
  <c r="DZ58" i="2"/>
  <c r="G56" i="3"/>
  <c r="F56" i="3"/>
  <c r="C21" i="3"/>
  <c r="N37" i="3"/>
  <c r="K35" i="3"/>
  <c r="E51" i="3"/>
  <c r="FT39" i="4"/>
  <c r="EY39" i="4"/>
  <c r="EX39" i="4"/>
  <c r="F26" i="3"/>
  <c r="J42" i="3"/>
  <c r="K137" i="9"/>
  <c r="M135" i="9"/>
  <c r="F55" i="3"/>
  <c r="G55" i="3"/>
  <c r="H22" i="1"/>
  <c r="G22" i="1"/>
  <c r="GJ11" i="2"/>
  <c r="D22" i="1"/>
  <c r="GN53" i="2"/>
  <c r="GH53" i="2"/>
  <c r="GG35" i="2"/>
  <c r="HA27" i="2"/>
  <c r="GK27" i="2"/>
  <c r="GL27" i="2"/>
  <c r="GH35" i="2"/>
  <c r="GH24" i="2"/>
  <c r="L19" i="3"/>
  <c r="K19" i="3"/>
  <c r="C19" i="3"/>
  <c r="FV11" i="4"/>
  <c r="N19" i="3"/>
  <c r="EZ11" i="4"/>
  <c r="D19" i="3"/>
  <c r="EY28" i="4"/>
  <c r="EX28" i="4"/>
  <c r="FI28" i="4"/>
  <c r="FD33" i="4"/>
  <c r="N40" i="3"/>
  <c r="C40" i="3"/>
  <c r="GK11" i="2"/>
  <c r="D23" i="1"/>
  <c r="E19" i="1"/>
  <c r="D35" i="1"/>
  <c r="D51" i="1"/>
  <c r="C34" i="3"/>
  <c r="K33" i="3"/>
  <c r="N34" i="3"/>
  <c r="GP27" i="2"/>
  <c r="GF27" i="2"/>
  <c r="GE27" i="2"/>
  <c r="M24" i="1"/>
  <c r="HR11" i="2"/>
  <c r="FI22" i="4"/>
  <c r="EY22" i="4"/>
  <c r="EX22" i="4"/>
  <c r="FT38" i="4"/>
  <c r="EY38" i="4"/>
  <c r="EX38" i="4"/>
  <c r="C33" i="1"/>
  <c r="N33" i="1"/>
  <c r="F54" i="3"/>
  <c r="G54" i="3"/>
  <c r="HH11" i="2"/>
  <c r="N24" i="1"/>
  <c r="D34" i="1"/>
  <c r="D50" i="1"/>
  <c r="F33" i="1"/>
  <c r="E34" i="1"/>
  <c r="G51" i="1"/>
  <c r="F51" i="1"/>
  <c r="GP52" i="2"/>
  <c r="GF52" i="2"/>
  <c r="GE52" i="2"/>
  <c r="HA30" i="2"/>
  <c r="GK30" i="2"/>
  <c r="GL30" i="2"/>
  <c r="GM18" i="2"/>
  <c r="GG18" i="2"/>
  <c r="GO16" i="2"/>
  <c r="GI16" i="2"/>
  <c r="HA36" i="2"/>
  <c r="GK36" i="2"/>
  <c r="GL36" i="2"/>
  <c r="GF36" i="2"/>
  <c r="GE36" i="2"/>
  <c r="GJ23" i="2"/>
  <c r="GL28" i="2"/>
  <c r="HA28" i="2"/>
  <c r="GK28" i="2"/>
  <c r="GF28" i="2"/>
  <c r="GE28" i="2"/>
  <c r="FT27" i="4"/>
  <c r="EY27" i="4"/>
  <c r="EX27" i="4"/>
  <c r="M155" i="13"/>
  <c r="M154" i="13"/>
  <c r="GI26" i="2"/>
  <c r="GG30" i="2"/>
  <c r="GJ15" i="2"/>
  <c r="FC29" i="4"/>
  <c r="FT45" i="4"/>
  <c r="EY45" i="4"/>
  <c r="EX45" i="4"/>
  <c r="FT18" i="4"/>
  <c r="EY18" i="4"/>
  <c r="EX18" i="4"/>
  <c r="EY42" i="4"/>
  <c r="EX42" i="4"/>
  <c r="FI42" i="4"/>
  <c r="FD43" i="4"/>
  <c r="GG43" i="2"/>
  <c r="EY54" i="4"/>
  <c r="EX54" i="4"/>
  <c r="FT54" i="4"/>
  <c r="M193" i="13"/>
  <c r="G17" i="3"/>
  <c r="J33" i="3"/>
  <c r="J34" i="3"/>
  <c r="F18" i="3"/>
  <c r="GL11" i="2"/>
  <c r="D24" i="1"/>
  <c r="N35" i="1"/>
  <c r="C35" i="1"/>
  <c r="J88" i="9"/>
  <c r="L88" i="9"/>
  <c r="J92" i="9"/>
  <c r="L92" i="9"/>
  <c r="J94" i="9"/>
  <c r="J90" i="9"/>
  <c r="L90" i="9"/>
  <c r="J86" i="9"/>
  <c r="L86" i="9"/>
  <c r="HN11" i="2"/>
  <c r="FG57" i="4"/>
  <c r="K39" i="1"/>
  <c r="E55" i="1"/>
  <c r="GO58" i="2"/>
  <c r="GI58" i="2"/>
  <c r="M20" i="3"/>
  <c r="FW11" i="4"/>
  <c r="N20" i="3"/>
  <c r="FE52" i="4"/>
  <c r="FA11" i="4"/>
  <c r="D20" i="3"/>
  <c r="GP38" i="2"/>
  <c r="GF38" i="2"/>
  <c r="GE38" i="2"/>
  <c r="FB46" i="4"/>
  <c r="FH10" i="4"/>
  <c r="FH11" i="4"/>
  <c r="D27" i="3"/>
  <c r="FS11" i="4"/>
  <c r="J27" i="3"/>
  <c r="GH11" i="2"/>
  <c r="D20" i="1"/>
  <c r="G58" i="3"/>
  <c r="F58" i="3"/>
  <c r="GP51" i="2"/>
  <c r="GF51" i="2"/>
  <c r="GE51" i="2"/>
  <c r="GM49" i="2"/>
  <c r="GG49" i="2"/>
  <c r="J37" i="3"/>
  <c r="F37" i="3"/>
  <c r="FI33" i="4"/>
  <c r="EY33" i="4"/>
  <c r="EX33" i="4"/>
  <c r="L94" i="9"/>
  <c r="GL50" i="2"/>
  <c r="GF50" i="2"/>
  <c r="GE50" i="2"/>
  <c r="HA50" i="2"/>
  <c r="GK50" i="2"/>
  <c r="GF35" i="2"/>
  <c r="GE35" i="2"/>
  <c r="HA35" i="2"/>
  <c r="GK35" i="2"/>
  <c r="GL35" i="2"/>
  <c r="GN27" i="2"/>
  <c r="GH27" i="2"/>
  <c r="GF20" i="2"/>
  <c r="GE20" i="2"/>
  <c r="HA20" i="2"/>
  <c r="GK20" i="2"/>
  <c r="GL20" i="2"/>
  <c r="GO10" i="2"/>
  <c r="GO11" i="2"/>
  <c r="D27" i="1"/>
  <c r="HK11" i="2"/>
  <c r="N27" i="1"/>
  <c r="FT24" i="4"/>
  <c r="EY24" i="4"/>
  <c r="EX24" i="4"/>
  <c r="I22" i="3"/>
  <c r="FN11" i="4"/>
  <c r="J22" i="3"/>
  <c r="HJ11" i="2"/>
  <c r="N26" i="1"/>
  <c r="GN10" i="2"/>
  <c r="GN11" i="2"/>
  <c r="D26" i="1"/>
  <c r="FH43" i="4"/>
  <c r="GI21" i="2"/>
  <c r="EY35" i="4"/>
  <c r="EX35" i="4"/>
  <c r="FI35" i="4"/>
  <c r="FH35" i="4"/>
  <c r="FE36" i="4"/>
  <c r="EY40" i="4"/>
  <c r="EX40" i="4"/>
  <c r="N42" i="3"/>
  <c r="C42" i="3"/>
  <c r="GU11" i="2"/>
  <c r="C24" i="1"/>
  <c r="N40" i="1"/>
  <c r="L23" i="1"/>
  <c r="K23" i="1"/>
  <c r="C23" i="1"/>
  <c r="HG11" i="2"/>
  <c r="N23" i="1"/>
  <c r="K41" i="1"/>
  <c r="E57" i="1"/>
  <c r="GL55" i="2"/>
  <c r="HA55" i="2"/>
  <c r="GK55" i="2"/>
  <c r="GF55" i="2"/>
  <c r="GE55" i="2"/>
  <c r="GO59" i="2"/>
  <c r="GI59" i="2"/>
  <c r="GM31" i="2"/>
  <c r="GG31" i="2"/>
  <c r="GI20" i="2"/>
  <c r="EY17" i="4"/>
  <c r="EX17" i="4"/>
  <c r="FI17" i="4"/>
  <c r="M26" i="1"/>
  <c r="HT11" i="2"/>
  <c r="FM10" i="4"/>
  <c r="FB12" i="4"/>
  <c r="FF37" i="4"/>
  <c r="FR10" i="4"/>
  <c r="FG12" i="4"/>
  <c r="FE33" i="4"/>
  <c r="FI47" i="4"/>
  <c r="EY47" i="4"/>
  <c r="EX47" i="4"/>
  <c r="K27" i="3"/>
  <c r="F59" i="3"/>
  <c r="M137" i="9"/>
  <c r="C132" i="9"/>
  <c r="HD11" i="2"/>
  <c r="N20" i="1"/>
  <c r="N39" i="3"/>
  <c r="C39" i="3"/>
  <c r="C27" i="3"/>
  <c r="N43" i="3"/>
  <c r="FB10" i="4"/>
  <c r="FB11" i="4"/>
  <c r="D21" i="3"/>
  <c r="FM11" i="4"/>
  <c r="J21" i="3"/>
  <c r="G55" i="1"/>
  <c r="F55" i="1"/>
  <c r="F22" i="1"/>
  <c r="J38" i="1"/>
  <c r="C22" i="1"/>
  <c r="F51" i="3"/>
  <c r="G51" i="3"/>
  <c r="J22" i="1"/>
  <c r="J21" i="1"/>
  <c r="N35" i="3"/>
  <c r="C35" i="3"/>
  <c r="D37" i="3"/>
  <c r="D53" i="3"/>
  <c r="C37" i="3"/>
  <c r="E37" i="3"/>
  <c r="E33" i="3"/>
  <c r="E39" i="1"/>
  <c r="E33" i="1"/>
  <c r="E40" i="1"/>
  <c r="E43" i="1"/>
  <c r="E36" i="1"/>
  <c r="E42" i="1"/>
  <c r="E35" i="1"/>
  <c r="E37" i="1"/>
  <c r="D33" i="1"/>
  <c r="E41" i="1"/>
  <c r="E38" i="1"/>
  <c r="N33" i="3"/>
  <c r="C33" i="3"/>
  <c r="C39" i="1"/>
  <c r="N39" i="1"/>
  <c r="FR11" i="4"/>
  <c r="J26" i="3"/>
  <c r="FG10" i="4"/>
  <c r="FG11" i="4"/>
  <c r="D26" i="3"/>
  <c r="G57" i="1"/>
  <c r="F57" i="1"/>
  <c r="L98" i="9"/>
  <c r="L97" i="9"/>
  <c r="D34" i="3"/>
  <c r="D50" i="3"/>
  <c r="D49" i="3"/>
  <c r="C18" i="3"/>
  <c r="F17" i="3"/>
  <c r="C41" i="1"/>
  <c r="N41" i="1"/>
  <c r="C26" i="3"/>
  <c r="E26" i="3"/>
  <c r="D42" i="3"/>
  <c r="D58" i="3"/>
  <c r="C17" i="3"/>
  <c r="E19" i="3"/>
  <c r="E23" i="3"/>
  <c r="E20" i="3"/>
  <c r="E24" i="3"/>
  <c r="E27" i="3"/>
  <c r="E22" i="3"/>
  <c r="D33" i="3"/>
  <c r="E25" i="3"/>
  <c r="E21" i="3"/>
  <c r="D38" i="1"/>
  <c r="D54" i="1"/>
  <c r="D49" i="1"/>
  <c r="E22" i="1"/>
  <c r="E17" i="1"/>
  <c r="E18" i="3"/>
  <c r="E17" i="3"/>
</calcChain>
</file>

<file path=xl/sharedStrings.xml><?xml version="1.0" encoding="utf-8"?>
<sst xmlns="http://schemas.openxmlformats.org/spreadsheetml/2006/main" count="6667" uniqueCount="1274">
  <si>
    <t>본수집계표 및 재적조서(요약)</t>
  </si>
  <si>
    <t>◎ 기본정보</t>
  </si>
  <si>
    <t xml:space="preserve">  ○ 대상지 : </t>
  </si>
  <si>
    <t xml:space="preserve">○ 사업면적 : </t>
  </si>
  <si>
    <t>ha</t>
  </si>
  <si>
    <t xml:space="preserve">○ 수집면적 : </t>
  </si>
  <si>
    <t xml:space="preserve">  ○ 작업종 : </t>
  </si>
  <si>
    <t xml:space="preserve">○ 표준지수 : </t>
  </si>
  <si>
    <t>개소</t>
  </si>
  <si>
    <t xml:space="preserve">  ○ 수  종 : </t>
  </si>
  <si>
    <t xml:space="preserve">○ 표준지면적 : </t>
  </si>
  <si>
    <t>◎ 집계 및 조서</t>
  </si>
  <si>
    <t>○ 본수집계</t>
  </si>
  <si>
    <t>구분</t>
  </si>
  <si>
    <t>평균
경급
(cm)</t>
  </si>
  <si>
    <t>전체
구성비
(%)</t>
  </si>
  <si>
    <t>ha당 본수(본)</t>
  </si>
  <si>
    <t>평균
수고
(m)</t>
  </si>
  <si>
    <t>합계</t>
  </si>
  <si>
    <t>잔존목</t>
  </si>
  <si>
    <t>제거대상목</t>
  </si>
  <si>
    <t>소계</t>
  </si>
  <si>
    <t>가지치기
불요목</t>
  </si>
  <si>
    <t>가지치기
대상목</t>
  </si>
  <si>
    <t>평균
경급(cm)</t>
  </si>
  <si>
    <t>이용
가능목</t>
  </si>
  <si>
    <t>이용
불가능목</t>
  </si>
  <si>
    <t>평균
경급</t>
  </si>
  <si>
    <t>전체</t>
  </si>
  <si>
    <t>○ 입목재적</t>
  </si>
  <si>
    <r>
      <t>본당
재적
(m</t>
    </r>
    <r>
      <rPr>
        <vertAlign val="superscript"/>
        <sz val="9"/>
        <rFont val="굴림"/>
        <family val="3"/>
        <charset val="129"/>
      </rPr>
      <t>3</t>
    </r>
    <r>
      <rPr>
        <sz val="9"/>
        <rFont val="굴림"/>
        <family val="3"/>
        <charset val="129"/>
      </rPr>
      <t>)</t>
    </r>
  </si>
  <si>
    <t>혼효율
(재적.
%)</t>
  </si>
  <si>
    <r>
      <t>ha당 입목재적(m</t>
    </r>
    <r>
      <rPr>
        <b/>
        <vertAlign val="superscript"/>
        <sz val="9"/>
        <rFont val="굴림"/>
        <family val="3"/>
        <charset val="129"/>
      </rPr>
      <t>3</t>
    </r>
    <r>
      <rPr>
        <b/>
        <sz val="9"/>
        <rFont val="굴림"/>
        <family val="3"/>
        <charset val="129"/>
      </rPr>
      <t>)</t>
    </r>
  </si>
  <si>
    <t>본당평균
재적</t>
  </si>
  <si>
    <t>○ 생산(산물)재적</t>
  </si>
  <si>
    <t>조재율
(%)</t>
  </si>
  <si>
    <r>
      <t>생산재적(m</t>
    </r>
    <r>
      <rPr>
        <b/>
        <vertAlign val="superscript"/>
        <sz val="9"/>
        <rFont val="굴림"/>
        <family val="3"/>
        <charset val="129"/>
      </rPr>
      <t>3</t>
    </r>
    <r>
      <rPr>
        <b/>
        <sz val="9"/>
        <rFont val="굴림"/>
        <family val="3"/>
        <charset val="129"/>
      </rPr>
      <t>)</t>
    </r>
  </si>
  <si>
    <r>
      <t>총
생산
재적
(m</t>
    </r>
    <r>
      <rPr>
        <b/>
        <vertAlign val="superscript"/>
        <sz val="9"/>
        <rFont val="굴림"/>
        <family val="3"/>
        <charset val="129"/>
      </rPr>
      <t>3</t>
    </r>
    <r>
      <rPr>
        <b/>
        <sz val="9"/>
        <rFont val="굴림"/>
        <family val="3"/>
        <charset val="129"/>
      </rPr>
      <t>)</t>
    </r>
  </si>
  <si>
    <t>ha당
생산재적</t>
  </si>
  <si>
    <t>본당
생산재적</t>
  </si>
  <si>
    <t>본수집계표 및 재적조서</t>
  </si>
  <si>
    <t xml:space="preserve">○ 대상지 : </t>
  </si>
  <si>
    <t xml:space="preserve">○ 작업종 : </t>
  </si>
  <si>
    <t xml:space="preserve">○ 수  종 : </t>
  </si>
  <si>
    <t>경급</t>
  </si>
  <si>
    <t>적용수고(m)</t>
  </si>
  <si>
    <t>단재적(㎥)</t>
  </si>
  <si>
    <t>조사본수(본)</t>
  </si>
  <si>
    <t>ha당 입목재적(㎥)</t>
  </si>
  <si>
    <t>평균직경 산출용 가중치</t>
  </si>
  <si>
    <t>가지치기 불요목</t>
  </si>
  <si>
    <t>가지치기 대상목</t>
  </si>
  <si>
    <t>이용 가능목</t>
  </si>
  <si>
    <t>이용 불가능목</t>
  </si>
  <si>
    <t>전수종</t>
  </si>
  <si>
    <t>수종별</t>
  </si>
  <si>
    <t>계</t>
  </si>
  <si>
    <t>평균직경</t>
  </si>
  <si>
    <t>가
중
치</t>
  </si>
  <si>
    <t>기초 자료</t>
  </si>
  <si>
    <t xml:space="preserve"> □ 숲가꾸기사업 현황</t>
  </si>
  <si>
    <t xml:space="preserve">  사  업  명</t>
  </si>
  <si>
    <t xml:space="preserve">  사업 년도</t>
  </si>
  <si>
    <t xml:space="preserve">  사  업  종</t>
  </si>
  <si>
    <t xml:space="preserve">  기       번</t>
  </si>
  <si>
    <t xml:space="preserve">  개       소</t>
  </si>
  <si>
    <t xml:space="preserve">  사업 면적</t>
  </si>
  <si>
    <t xml:space="preserve">  수       종</t>
  </si>
  <si>
    <t>작성일</t>
  </si>
  <si>
    <t xml:space="preserve"> 입목생산(㎥)</t>
  </si>
  <si>
    <t>생산지정(㎥)</t>
  </si>
  <si>
    <t xml:space="preserve">  조  사  자</t>
  </si>
  <si>
    <t xml:space="preserve">  도  급  자</t>
  </si>
  <si>
    <t xml:space="preserve">  작  성  자</t>
  </si>
  <si>
    <t xml:space="preserve">  확  인  자</t>
  </si>
  <si>
    <t xml:space="preserve"> □ 인건비, 재료비 단가</t>
  </si>
  <si>
    <t>구  분</t>
  </si>
  <si>
    <t>단가</t>
  </si>
  <si>
    <t>규격</t>
  </si>
  <si>
    <t>비  고</t>
  </si>
  <si>
    <t xml:space="preserve"> □ 원가계산 법정 요율 등</t>
  </si>
  <si>
    <t>적용기준</t>
  </si>
  <si>
    <t>요율</t>
  </si>
  <si>
    <t>단위</t>
  </si>
  <si>
    <t>비    고</t>
  </si>
  <si>
    <t>간접노무비</t>
  </si>
  <si>
    <t>직접노무비의</t>
  </si>
  <si>
    <t>%</t>
  </si>
  <si>
    <t>고용보험료</t>
  </si>
  <si>
    <t>노무비의</t>
  </si>
  <si>
    <t>산재보험료</t>
  </si>
  <si>
    <t>건강보험료</t>
  </si>
  <si>
    <t>노인장기요양보험료</t>
  </si>
  <si>
    <t>건강보험료의</t>
  </si>
  <si>
    <t>국민연금</t>
  </si>
  <si>
    <t>산업안전보건
관리비</t>
  </si>
  <si>
    <t>재료비+직접노무비의</t>
  </si>
  <si>
    <t>일반관리비</t>
  </si>
  <si>
    <t>노+재+경의</t>
  </si>
  <si>
    <t>이  윤</t>
  </si>
  <si>
    <t>노+경+일반관리비의</t>
  </si>
  <si>
    <t>부가가치세</t>
  </si>
  <si>
    <t>총사업비의</t>
  </si>
  <si>
    <t xml:space="preserve">※ 참고(색 구분) : </t>
  </si>
  <si>
    <t>자료입력 셀</t>
  </si>
  <si>
    <t>품입력</t>
  </si>
  <si>
    <t>링크자료</t>
  </si>
  <si>
    <t>설  계  내  역  서</t>
  </si>
  <si>
    <t>(단위 : 원)</t>
  </si>
  <si>
    <t>대상지</t>
  </si>
  <si>
    <t>작업종</t>
  </si>
  <si>
    <t>단</t>
  </si>
  <si>
    <t>직접노무비</t>
  </si>
  <si>
    <t>재료비</t>
  </si>
  <si>
    <t>경  비</t>
  </si>
  <si>
    <t>위</t>
  </si>
  <si>
    <t>재적</t>
  </si>
  <si>
    <t>금액</t>
  </si>
  <si>
    <t>ha당 단가</t>
  </si>
  <si>
    <t>총계</t>
  </si>
  <si>
    <t>㎥</t>
  </si>
  <si>
    <t>작업기간 산출기준</t>
  </si>
  <si>
    <t>【 작업기간산출기초자료 】</t>
  </si>
  <si>
    <t>임반</t>
  </si>
  <si>
    <t>소반</t>
  </si>
  <si>
    <t>사업면적</t>
  </si>
  <si>
    <t>ha당 소요인력</t>
  </si>
  <si>
    <t>총소요인력</t>
  </si>
  <si>
    <t xml:space="preserve">   □ 총 소요인원 :</t>
  </si>
  <si>
    <t>명</t>
  </si>
  <si>
    <t>□ 기능인영림단 평균인원 :</t>
  </si>
  <si>
    <t>【 작업기간결정 】</t>
  </si>
  <si>
    <t>작업기간
(일)</t>
  </si>
  <si>
    <t>( 총 소요인력 ÷ 등록인원 ) + 【{(총 소요인력 ÷ 등록인원) ÷ 5} x 2】</t>
  </si>
  <si>
    <t>작업일수</t>
  </si>
  <si>
    <t>(</t>
  </si>
  <si>
    <t>÷</t>
  </si>
  <si>
    <t>) + 【{(</t>
  </si>
  <si>
    <t>) ÷</t>
  </si>
  <si>
    <t xml:space="preserve">} x </t>
  </si>
  <si>
    <t>】</t>
  </si>
  <si>
    <t>일</t>
  </si>
  <si>
    <t>원   가   계   산   서</t>
  </si>
  <si>
    <t xml:space="preserve">  </t>
  </si>
  <si>
    <t xml:space="preserve">  □ 사업명 : </t>
  </si>
  <si>
    <t xml:space="preserve"> </t>
  </si>
  <si>
    <t xml:space="preserve">  □ 개   소 :</t>
  </si>
  <si>
    <t xml:space="preserve">  □ 사업량 :</t>
  </si>
  <si>
    <t>ha ,  생산예정량:</t>
  </si>
  <si>
    <t>구          분</t>
  </si>
  <si>
    <t>금    액</t>
  </si>
  <si>
    <t>적   용   요   율</t>
  </si>
  <si>
    <t>비고</t>
  </si>
  <si>
    <t>순
공
사
원
가</t>
  </si>
  <si>
    <t>재
료
비</t>
  </si>
  <si>
    <t>직 접 재 료 비</t>
  </si>
  <si>
    <t>간 접 재 료 비</t>
  </si>
  <si>
    <t>기 타 재 료 비</t>
  </si>
  <si>
    <t>소         계</t>
  </si>
  <si>
    <t>노
무
비</t>
  </si>
  <si>
    <t>직 접 노 무 비</t>
  </si>
  <si>
    <t>간 접 노 무 비</t>
  </si>
  <si>
    <t>기 타 노 무 비</t>
  </si>
  <si>
    <t>경
비</t>
  </si>
  <si>
    <t>기계경비</t>
  </si>
  <si>
    <t>고 용 보 험 료</t>
  </si>
  <si>
    <t>산 재 보 험 료</t>
  </si>
  <si>
    <t>건 강 보 험 료</t>
  </si>
  <si>
    <t>국 민 연 금</t>
  </si>
  <si>
    <t>산업안전보건관리비</t>
  </si>
  <si>
    <t>기타 비용</t>
  </si>
  <si>
    <t>일   반   관   리   비</t>
  </si>
  <si>
    <t>재                     계</t>
  </si>
  <si>
    <t>이                     윤
(수         수         료)</t>
  </si>
  <si>
    <t>총         원         가</t>
  </si>
  <si>
    <t>부   가   가   치   세</t>
  </si>
  <si>
    <t>도   급   사   업   비</t>
  </si>
  <si>
    <t>도  급  사  업  비 (재계)</t>
  </si>
  <si>
    <t>일   시 :</t>
  </si>
  <si>
    <t>작성자 :</t>
  </si>
  <si>
    <t>(인)</t>
  </si>
  <si>
    <t>확인자 :</t>
  </si>
  <si>
    <t>소반별(ha당) 숲가꾸기 단가 산출서</t>
  </si>
  <si>
    <t>위    치</t>
  </si>
  <si>
    <t>구    분</t>
  </si>
  <si>
    <t>작업량</t>
  </si>
  <si>
    <t>단위품(인원,수량</t>
  </si>
  <si>
    <t>소요품</t>
  </si>
  <si>
    <t>할인
,증률</t>
  </si>
  <si>
    <t>단위작업</t>
  </si>
  <si>
    <t>,요율)</t>
  </si>
  <si>
    <t>종류</t>
  </si>
  <si>
    <t xml:space="preserve"> - 직접노무비</t>
  </si>
  <si>
    <t>인/ha</t>
  </si>
  <si>
    <t>초급기술자</t>
  </si>
  <si>
    <t xml:space="preserve"> - 재료비</t>
  </si>
  <si>
    <t>본/ha</t>
  </si>
  <si>
    <t>ℓ/100본당</t>
  </si>
  <si>
    <t xml:space="preserve">  * 잡품</t>
  </si>
  <si>
    <t>원</t>
  </si>
  <si>
    <t>○ 경계표시</t>
  </si>
  <si>
    <t>보통인부</t>
  </si>
  <si>
    <t>○ 작업로 선정</t>
  </si>
  <si>
    <t>km</t>
  </si>
  <si>
    <t>인/km</t>
  </si>
  <si>
    <t>ℓ/km</t>
  </si>
  <si>
    <t>○ 작업로 설치</t>
  </si>
  <si>
    <t xml:space="preserve">   * 소작업로</t>
  </si>
  <si>
    <t xml:space="preserve">  * 연료</t>
  </si>
  <si>
    <t xml:space="preserve"> - 기계경비</t>
  </si>
  <si>
    <t>인</t>
  </si>
  <si>
    <t>1대2인</t>
  </si>
  <si>
    <t>○ 풀베기</t>
  </si>
  <si>
    <t>ℓ/인</t>
  </si>
  <si>
    <t>○ 덩굴류제거</t>
  </si>
  <si>
    <t xml:space="preserve">   * </t>
  </si>
  <si>
    <t>mℓ</t>
  </si>
  <si>
    <t xml:space="preserve">  * 생붕괴성 필름</t>
  </si>
  <si>
    <t>개</t>
  </si>
  <si>
    <t>○ 솎아베기</t>
  </si>
  <si>
    <t>특별0.5
보통0.5</t>
  </si>
  <si>
    <t>10cm이하</t>
  </si>
  <si>
    <t>인/100본</t>
  </si>
  <si>
    <t>12-14cm</t>
  </si>
  <si>
    <t>16-18cm</t>
  </si>
  <si>
    <t>20-22cm</t>
  </si>
  <si>
    <t>24-26cm</t>
  </si>
  <si>
    <t>28-30cm</t>
  </si>
  <si>
    <t>32-34cm</t>
  </si>
  <si>
    <t>36-38cm</t>
  </si>
  <si>
    <t>40-42cm</t>
  </si>
  <si>
    <t>44-46cm</t>
  </si>
  <si>
    <t>48이상</t>
  </si>
  <si>
    <t>ℓ</t>
  </si>
  <si>
    <t xml:space="preserve">  * 기계경비</t>
  </si>
  <si>
    <t>○ 어린나무가꾸기</t>
  </si>
  <si>
    <t>보통0.5
특별0.5</t>
  </si>
  <si>
    <t>특별인부</t>
  </si>
  <si>
    <t xml:space="preserve">   * 6cm</t>
  </si>
  <si>
    <t xml:space="preserve">   * 8cm</t>
  </si>
  <si>
    <t xml:space="preserve">   * 10cm 이상</t>
  </si>
  <si>
    <t>○ 가지치기</t>
  </si>
  <si>
    <t>○ 산물 임내정리</t>
  </si>
  <si>
    <t>정리산물(㎥/ha)</t>
  </si>
  <si>
    <t>㎥/인</t>
  </si>
  <si>
    <t>◈ 합계</t>
  </si>
  <si>
    <t>○ 노무비</t>
  </si>
  <si>
    <t>○ 재료비</t>
  </si>
  <si>
    <t>○ 경비(기계경비)</t>
  </si>
  <si>
    <t>□ 참고사항(소반내 실시설계 표준지 조사결과의 평균이나 전수조사를 적용)</t>
  </si>
  <si>
    <t xml:space="preserve"> ○ 작업량 산정</t>
  </si>
  <si>
    <t>○ 할인,할증율 산정</t>
  </si>
  <si>
    <t>할인,할증
요소</t>
  </si>
  <si>
    <t>합  계</t>
  </si>
  <si>
    <t>소반별 산물수집 단가 산출서</t>
  </si>
  <si>
    <t>위     치</t>
  </si>
  <si>
    <t>수집량</t>
  </si>
  <si>
    <t>범위</t>
  </si>
  <si>
    <t>작업량(수량)</t>
  </si>
  <si>
    <t>단위품</t>
  </si>
  <si>
    <t>단가(원)</t>
  </si>
  <si>
    <t>할인
할증</t>
  </si>
  <si>
    <t>계
(원)</t>
  </si>
  <si>
    <t>잡품</t>
  </si>
  <si>
    <t>○ 작업로설치</t>
  </si>
  <si>
    <t>소작업로</t>
  </si>
  <si>
    <t>대작업로</t>
  </si>
  <si>
    <t>○ 인력집재</t>
  </si>
  <si>
    <t>간벌재직경</t>
  </si>
  <si>
    <t>10m이하</t>
  </si>
  <si>
    <t>20m이하</t>
  </si>
  <si>
    <t>30m이하</t>
  </si>
  <si>
    <t>40m이하</t>
  </si>
  <si>
    <t>50m이하</t>
  </si>
  <si>
    <t>○ 아키야윈치 집재</t>
  </si>
  <si>
    <t>소운반거리</t>
  </si>
  <si>
    <t>50m내외</t>
  </si>
  <si>
    <t>㎥/조</t>
  </si>
  <si>
    <t>조</t>
  </si>
  <si>
    <t>일/대</t>
  </si>
  <si>
    <t>○ 2드럼 윈치</t>
  </si>
  <si>
    <t>특별인부1
보통인부2</t>
  </si>
  <si>
    <t>60m이하</t>
  </si>
  <si>
    <t>80m이하</t>
  </si>
  <si>
    <t>100m이하</t>
  </si>
  <si>
    <t>○ 수라집재</t>
  </si>
  <si>
    <t>집재재적</t>
  </si>
  <si>
    <t>0~100m</t>
  </si>
  <si>
    <t>0~150m</t>
  </si>
  <si>
    <t>0~200m</t>
  </si>
  <si>
    <t>0~250m</t>
  </si>
  <si>
    <t>원목단재적</t>
  </si>
  <si>
    <t>운전1,특별1
보통인부1</t>
  </si>
  <si>
    <t>0-40m</t>
  </si>
  <si>
    <t>건설기계운전기사</t>
  </si>
  <si>
    <t>0-60m</t>
  </si>
  <si>
    <t>0-80m</t>
  </si>
  <si>
    <t>0-100m</t>
  </si>
  <si>
    <t>0-120m</t>
  </si>
  <si>
    <t>○ 소형포워더</t>
  </si>
  <si>
    <t>집재거리</t>
  </si>
  <si>
    <t>집재량</t>
  </si>
  <si>
    <t>○ HAM200</t>
  </si>
  <si>
    <t>0-20㎥</t>
  </si>
  <si>
    <t>21-40㎥</t>
  </si>
  <si>
    <t>41-60㎥</t>
  </si>
  <si>
    <t>61-80㎥</t>
  </si>
  <si>
    <t>100㎥이상</t>
  </si>
  <si>
    <t>○ 타워야더</t>
  </si>
  <si>
    <t>운전1,특별2
보통인부1</t>
  </si>
  <si>
    <t>81-100㎥</t>
  </si>
  <si>
    <t>○ 가선설치 및 해체</t>
  </si>
  <si>
    <t>특별2
보통인부1</t>
  </si>
  <si>
    <t>-가선설치</t>
  </si>
  <si>
    <t>상향집재</t>
  </si>
  <si>
    <t>회</t>
  </si>
  <si>
    <t>회/조</t>
  </si>
  <si>
    <t>하향집재</t>
  </si>
  <si>
    <t>-가선해체</t>
  </si>
  <si>
    <t>8. 굴삭기 우드그랩 집적</t>
  </si>
  <si>
    <t>운전1</t>
  </si>
  <si>
    <t>9㎝이하</t>
  </si>
  <si>
    <t>1.8m</t>
  </si>
  <si>
    <t>2.7m</t>
  </si>
  <si>
    <t>3.6m</t>
  </si>
  <si>
    <t>10~15㎝이하</t>
  </si>
  <si>
    <t>16~20㎝이하</t>
  </si>
  <si>
    <t>21~25㎝이하</t>
  </si>
  <si>
    <t>26~30㎝이하</t>
  </si>
  <si>
    <t>30㎝이상</t>
  </si>
  <si>
    <t>○ 직접노무비</t>
  </si>
  <si>
    <t>○ 기계경비</t>
  </si>
  <si>
    <t>공시목 조재율 및 품등조사 집계표</t>
  </si>
  <si>
    <r>
      <t xml:space="preserve"> ○ 수</t>
    </r>
    <r>
      <rPr>
        <sz val="11"/>
        <color indexed="8"/>
        <rFont val="맑은 고딕"/>
        <family val="3"/>
      </rPr>
      <t xml:space="preserve">         </t>
    </r>
    <r>
      <rPr>
        <sz val="11"/>
        <rFont val="돋움"/>
        <family val="3"/>
      </rPr>
      <t xml:space="preserve">종 </t>
    </r>
    <r>
      <rPr>
        <sz val="11"/>
        <color indexed="8"/>
        <rFont val="맑은 고딕"/>
        <family val="3"/>
      </rPr>
      <t xml:space="preserve">  </t>
    </r>
    <r>
      <rPr>
        <sz val="11"/>
        <rFont val="돋움"/>
        <family val="3"/>
      </rPr>
      <t>:</t>
    </r>
  </si>
  <si>
    <r>
      <t xml:space="preserve"> ○ 개</t>
    </r>
    <r>
      <rPr>
        <sz val="11"/>
        <color indexed="8"/>
        <rFont val="맑은 고딕"/>
        <family val="3"/>
      </rPr>
      <t xml:space="preserve">         </t>
    </r>
    <r>
      <rPr>
        <sz val="11"/>
        <rFont val="돋움"/>
        <family val="3"/>
      </rPr>
      <t xml:space="preserve">소 </t>
    </r>
    <r>
      <rPr>
        <sz val="11"/>
        <color indexed="8"/>
        <rFont val="맑은 고딕"/>
        <family val="3"/>
      </rPr>
      <t xml:space="preserve">  </t>
    </r>
    <r>
      <rPr>
        <sz val="11"/>
        <rFont val="돋움"/>
        <family val="3"/>
      </rPr>
      <t xml:space="preserve">: </t>
    </r>
  </si>
  <si>
    <t>(단위 : 본,%,㎥)</t>
  </si>
  <si>
    <t>수재종</t>
  </si>
  <si>
    <t>입목</t>
  </si>
  <si>
    <t>조재율</t>
  </si>
  <si>
    <t>생산지정량</t>
  </si>
  <si>
    <t>품      등     별</t>
  </si>
  <si>
    <t>본수</t>
  </si>
  <si>
    <t>특용재</t>
  </si>
  <si>
    <t>1등</t>
  </si>
  <si>
    <t>2등</t>
  </si>
  <si>
    <t>3등</t>
  </si>
  <si>
    <t>원주재</t>
  </si>
  <si>
    <t>원료재</t>
  </si>
  <si>
    <t>재장</t>
  </si>
  <si>
    <t xml:space="preserve">            계 
지름</t>
  </si>
  <si>
    <t>수고 측정야장</t>
  </si>
  <si>
    <t>조사일자</t>
  </si>
  <si>
    <t>조사자</t>
  </si>
  <si>
    <t>수 종</t>
  </si>
  <si>
    <t xml:space="preserve">     수고
경급   </t>
  </si>
  <si>
    <t>수         고</t>
  </si>
  <si>
    <t>조사
본수</t>
  </si>
  <si>
    <t>평균</t>
  </si>
  <si>
    <t>3점
평균치</t>
  </si>
  <si>
    <t>적용수고</t>
  </si>
  <si>
    <t>44</t>
  </si>
  <si>
    <t>46</t>
  </si>
  <si>
    <t>48</t>
  </si>
  <si>
    <t>50</t>
  </si>
  <si>
    <t>52</t>
  </si>
  <si>
    <t>54</t>
  </si>
  <si>
    <t>56</t>
  </si>
  <si>
    <t>58</t>
  </si>
  <si>
    <t>60</t>
  </si>
  <si>
    <t>소반별(ha당) 조림 단가 산출서</t>
  </si>
  <si>
    <t>할인할증률</t>
  </si>
  <si>
    <t xml:space="preserve">○ </t>
  </si>
  <si>
    <t>인/본</t>
  </si>
  <si>
    <t>일,대</t>
  </si>
  <si>
    <t>ℓ/1일,대</t>
  </si>
  <si>
    <t>휘발유(원/ℓ)</t>
  </si>
  <si>
    <t xml:space="preserve">   * 잡품</t>
  </si>
  <si>
    <t xml:space="preserve"> - 경비</t>
  </si>
  <si>
    <t xml:space="preserve">   * 체인톱</t>
  </si>
  <si>
    <t>체인톱</t>
  </si>
  <si>
    <t xml:space="preserve">   * 운반비</t>
  </si>
  <si>
    <t>운반비</t>
  </si>
  <si>
    <t xml:space="preserve">   * 동력식혈기</t>
  </si>
  <si>
    <t>동력식혈기</t>
  </si>
  <si>
    <r>
      <t>원   가   계   산   서</t>
    </r>
    <r>
      <rPr>
        <b/>
        <sz val="24"/>
        <color indexed="12"/>
        <rFont val="돋움"/>
        <family val="3"/>
      </rPr>
      <t>(변경)</t>
    </r>
  </si>
  <si>
    <t>당초</t>
  </si>
  <si>
    <t>증감</t>
  </si>
  <si>
    <t>변경</t>
  </si>
  <si>
    <t>□ 참고사항</t>
  </si>
  <si>
    <t>- 수종</t>
  </si>
  <si>
    <t>- ha당 식재본수</t>
  </si>
  <si>
    <t>- ha당 운반본수</t>
  </si>
  <si>
    <t xml:space="preserve"> ○ ha당 소요인원</t>
  </si>
  <si>
    <t>('07년도 사업계획(산림청시책)의 단비표 활용)</t>
  </si>
  <si>
    <t>생산재검수조서</t>
  </si>
  <si>
    <t xml:space="preserve">◎ 개소 : </t>
  </si>
  <si>
    <t xml:space="preserve">     ◎조사일자 :</t>
  </si>
  <si>
    <t xml:space="preserve">◎ 수종 : </t>
  </si>
  <si>
    <t xml:space="preserve">     ◎재장 :</t>
  </si>
  <si>
    <t xml:space="preserve">◎조사자 : </t>
  </si>
  <si>
    <t>   재장</t>
  </si>
  <si>
    <t>품등별입력</t>
  </si>
  <si>
    <t>일괄입력</t>
  </si>
  <si>
    <t>야장합계</t>
  </si>
  <si>
    <t>단재적</t>
  </si>
  <si>
    <t>생산재적</t>
  </si>
  <si>
    <t>말구직경</t>
  </si>
  <si>
    <t>생산재검수조서 집계표</t>
  </si>
  <si>
    <t>수종</t>
  </si>
  <si>
    <t>재장별, 경급별, 품등별 재적 집계표</t>
  </si>
  <si>
    <t>(생산재)</t>
  </si>
  <si>
    <t xml:space="preserve">□ 개소 : </t>
  </si>
  <si>
    <t>□ 생산재 검수내역</t>
  </si>
  <si>
    <t>ㅇ재장별</t>
  </si>
  <si>
    <t>(단위 : 본,㎥)</t>
  </si>
  <si>
    <t>ㅇ경급별:</t>
  </si>
  <si>
    <t xml:space="preserve"> (단위 : 본,㎥)</t>
  </si>
  <si>
    <t>15cm 미만</t>
  </si>
  <si>
    <t>15cm이상-30cm미만</t>
  </si>
  <si>
    <t>30cm이상</t>
  </si>
  <si>
    <t>ㅇ품등별:</t>
  </si>
  <si>
    <t>지름(㎝)</t>
  </si>
  <si>
    <t>비고
(%)</t>
  </si>
  <si>
    <t>작성요령</t>
  </si>
  <si>
    <t>1. 전수조사에 의한 품등의 작성.(소량의 수집시 가능함)</t>
  </si>
  <si>
    <t>2. 공시목에 의한 품등의 적용.(수량이 많을경우)</t>
  </si>
  <si>
    <t xml:space="preserve"> 가. 조재율 조사에서 조사된 품등별 원목을 %로 환산하여 전체원목에 대입함.</t>
  </si>
  <si>
    <t>3. 세부 적용 방법</t>
  </si>
  <si>
    <t xml:space="preserve"> 가. 생산재 검수조서 수량을 경급별 수량에 기재함. </t>
  </si>
  <si>
    <t xml:space="preserve"> 나. 경급별 품등내역에 공시목 조사된 백분율(%)를 입력함.</t>
  </si>
  <si>
    <t xml:space="preserve">  ※ 백분율은 소수점 넷째자리에서 반올림하여 셋째자리 까지 입력함을 원칙으로 함.</t>
  </si>
  <si>
    <t xml:space="preserve">  ※ 마지막 끝수의 오차가 생길경우 셋째자리에서 올림 또는 내림하여 맞춤.</t>
  </si>
  <si>
    <t xml:space="preserve"> 다. 경급별 재적을 소수점 셋째자리 까지 입력함.(소반별, 수종별 셋째자리로 입력함.)</t>
  </si>
  <si>
    <t xml:space="preserve"> 라. 재계에서 셋째자리 절사하여 둘째자리로 입력함.</t>
  </si>
  <si>
    <t>미래목</t>
    <phoneticPr fontId="41" type="noConversion"/>
  </si>
  <si>
    <t>소계</t>
    <phoneticPr fontId="41" type="noConversion"/>
  </si>
  <si>
    <t>선택항목</t>
    <phoneticPr fontId="39" type="noConversion"/>
  </si>
  <si>
    <t>입력항목</t>
    <phoneticPr fontId="39" type="noConversion"/>
  </si>
  <si>
    <t>적용여부</t>
    <phoneticPr fontId="39" type="noConversion"/>
  </si>
  <si>
    <t>적용</t>
  </si>
  <si>
    <t>구분</t>
    <phoneticPr fontId="39" type="noConversion"/>
  </si>
  <si>
    <t>소요인력</t>
    <phoneticPr fontId="39" type="noConversion"/>
  </si>
  <si>
    <t>소요재료</t>
    <phoneticPr fontId="39" type="noConversion"/>
  </si>
  <si>
    <t>재료량</t>
    <phoneticPr fontId="39" type="noConversion"/>
  </si>
  <si>
    <t>제거대상목</t>
    <phoneticPr fontId="39" type="noConversion"/>
  </si>
  <si>
    <t>적색페인트</t>
    <phoneticPr fontId="39" type="noConversion"/>
  </si>
  <si>
    <t>미래목</t>
    <phoneticPr fontId="39" type="noConversion"/>
  </si>
  <si>
    <t>황색페인트</t>
    <phoneticPr fontId="39" type="noConversion"/>
  </si>
  <si>
    <t xml:space="preserve"> * 백색페인트</t>
  </si>
  <si>
    <t>ℓ/ha</t>
    <phoneticPr fontId="39" type="noConversion"/>
  </si>
  <si>
    <t>백색페인트</t>
  </si>
  <si>
    <t>100본기준</t>
    <phoneticPr fontId="39" type="noConversion"/>
  </si>
  <si>
    <t>단위</t>
    <phoneticPr fontId="39" type="noConversion"/>
  </si>
  <si>
    <t>재료명</t>
    <phoneticPr fontId="39" type="noConversion"/>
  </si>
  <si>
    <t xml:space="preserve">  * 백색페인트</t>
    <phoneticPr fontId="39" type="noConversion"/>
  </si>
  <si>
    <t>백색페인트</t>
    <phoneticPr fontId="39" type="noConversion"/>
  </si>
  <si>
    <t xml:space="preserve">  * 백색마킹테이프</t>
    <phoneticPr fontId="39" type="noConversion"/>
  </si>
  <si>
    <t>롤/km</t>
    <phoneticPr fontId="39" type="noConversion"/>
  </si>
  <si>
    <t>백색마킹테이프</t>
    <phoneticPr fontId="39" type="noConversion"/>
  </si>
  <si>
    <t>보통인부</t>
    <phoneticPr fontId="39" type="noConversion"/>
  </si>
  <si>
    <t>인/ha</t>
    <phoneticPr fontId="39" type="noConversion"/>
  </si>
  <si>
    <t>휘발유</t>
  </si>
  <si>
    <t>특별인부</t>
    <phoneticPr fontId="39" type="noConversion"/>
  </si>
  <si>
    <t>휘발유</t>
    <phoneticPr fontId="39" type="noConversion"/>
  </si>
  <si>
    <t>12~14cm</t>
  </si>
  <si>
    <t>16~18cm</t>
  </si>
  <si>
    <t>20~22cm</t>
  </si>
  <si>
    <t>24~26cm</t>
  </si>
  <si>
    <t>28~30cm</t>
  </si>
  <si>
    <t>32~34cm</t>
  </si>
  <si>
    <t>36~38cm</t>
  </si>
  <si>
    <t>40~42cm</t>
  </si>
  <si>
    <t>44~46cm</t>
  </si>
  <si>
    <t>편백</t>
  </si>
  <si>
    <t>활엽수</t>
  </si>
  <si>
    <t/>
  </si>
  <si>
    <t>10㎥미만</t>
  </si>
  <si>
    <t>10㎥이상</t>
  </si>
  <si>
    <t>15㎥이상</t>
  </si>
  <si>
    <t>20㎥이상</t>
  </si>
  <si>
    <t>25㎥이상</t>
  </si>
  <si>
    <t>30㎥이상</t>
  </si>
  <si>
    <t>35㎥이상</t>
  </si>
  <si>
    <t>40㎥이상</t>
  </si>
  <si>
    <t>45㎥이상</t>
  </si>
  <si>
    <t>50㎥이상</t>
  </si>
  <si>
    <t>숲가꾸기 할인할증요소 선택 기준(참고)</t>
    <phoneticPr fontId="39" type="noConversion"/>
  </si>
  <si>
    <t>할인할증요소</t>
    <phoneticPr fontId="39" type="noConversion"/>
  </si>
  <si>
    <t>요소분류</t>
    <phoneticPr fontId="39" type="noConversion"/>
  </si>
  <si>
    <t>할인할증율</t>
    <phoneticPr fontId="39" type="noConversion"/>
  </si>
  <si>
    <t>경사도</t>
  </si>
  <si>
    <t>완(15도 이하)</t>
  </si>
  <si>
    <t xml:space="preserve"> - 작업로선정 :</t>
  </si>
  <si>
    <t>중(15-30도이하)</t>
  </si>
  <si>
    <t xml:space="preserve"> - 작업로설치 :</t>
  </si>
  <si>
    <t>급(30도 초과)</t>
  </si>
  <si>
    <t xml:space="preserve"> - 솎아베기량 :</t>
  </si>
  <si>
    <t>장애물의 정도</t>
  </si>
  <si>
    <t>무릎높이 이하 초본ㆍ관목</t>
  </si>
  <si>
    <t xml:space="preserve"> - 가지치기량 :</t>
  </si>
  <si>
    <t>가슴높이 미만 초본ㆍ관목</t>
  </si>
  <si>
    <t xml:space="preserve"> - 산물임내정리량 :</t>
  </si>
  <si>
    <t>가슴높이 이상 초본ㆍ관목</t>
  </si>
  <si>
    <t xml:space="preserve"> - 산물수집면적 :</t>
  </si>
  <si>
    <t>(미수집 구역은 ha당 사업비에서 산물수집 사업비를 제외)</t>
  </si>
  <si>
    <t>선목시기</t>
  </si>
  <si>
    <t>10월-11월, 3월-4월</t>
  </si>
  <si>
    <t>12월-2월</t>
  </si>
  <si>
    <t>5월-9월</t>
  </si>
  <si>
    <t>제거대상식생</t>
  </si>
  <si>
    <t>쉽다(높이1.2m 미만이고, 낫으로도 제거가 용이)</t>
  </si>
  <si>
    <t>단위작업(%)</t>
  </si>
  <si>
    <t>보통이다(높이1.2m 이상이고,직경이 4-6cm 미만)</t>
  </si>
  <si>
    <t>선목</t>
  </si>
  <si>
    <t>경계표시</t>
  </si>
  <si>
    <t>작업로선정</t>
  </si>
  <si>
    <t>작업로설치</t>
  </si>
  <si>
    <t>풀베기</t>
  </si>
  <si>
    <t>덩굴류제거</t>
  </si>
  <si>
    <t>솎아베기</t>
  </si>
  <si>
    <t>어린나무가꾸기</t>
  </si>
  <si>
    <t>가지치기</t>
  </si>
  <si>
    <t>어렵다(높이1.2m 이상이고, 직경이 4-6cm 이상)</t>
  </si>
  <si>
    <t>인공조림지</t>
  </si>
  <si>
    <t>천연갱신지</t>
  </si>
  <si>
    <t>풀베기_기타</t>
    <phoneticPr fontId="39" type="noConversion"/>
  </si>
  <si>
    <t>활엽수, 용기묘조림지</t>
  </si>
  <si>
    <t>미적용</t>
    <phoneticPr fontId="39" type="noConversion"/>
  </si>
  <si>
    <t>덩굴류 분포 형태</t>
  </si>
  <si>
    <t>집단화 되어 분포</t>
  </si>
  <si>
    <t>전 면적에 균일하게 분포</t>
  </si>
  <si>
    <t>불규칙적으로 분포</t>
  </si>
  <si>
    <t>규격재 생산을 위한 조재</t>
  </si>
  <si>
    <t>규격재생산적용</t>
    <phoneticPr fontId="39" type="noConversion"/>
  </si>
  <si>
    <t>중(800본-1,200본)</t>
  </si>
  <si>
    <t>침엽수림</t>
  </si>
  <si>
    <t>제거대상식생량</t>
  </si>
  <si>
    <t>소(800본 이하)</t>
  </si>
  <si>
    <t>합계</t>
    <phoneticPr fontId="39" type="noConversion"/>
  </si>
  <si>
    <t>밀(1,200본 초과)</t>
  </si>
  <si>
    <t>임상</t>
  </si>
  <si>
    <t>활엽수림</t>
  </si>
  <si>
    <t>혼효림</t>
  </si>
  <si>
    <t>0-5m</t>
  </si>
  <si>
    <t>6-10m</t>
  </si>
  <si>
    <t>11-20m</t>
  </si>
  <si>
    <t>집재방향</t>
  </si>
  <si>
    <t>하향10%</t>
    <phoneticPr fontId="39" type="noConversion"/>
  </si>
  <si>
    <t>하향20%</t>
    <phoneticPr fontId="39" type="noConversion"/>
  </si>
  <si>
    <t>하향30%</t>
    <phoneticPr fontId="39" type="noConversion"/>
  </si>
  <si>
    <t>하향40%</t>
  </si>
  <si>
    <t>하향50%</t>
  </si>
  <si>
    <t>하향60%</t>
  </si>
  <si>
    <t>하향70%</t>
  </si>
  <si>
    <t>하향80%</t>
  </si>
  <si>
    <t>하향90%</t>
  </si>
  <si>
    <t>하향100%</t>
  </si>
  <si>
    <t>주행 장애물 상태</t>
  </si>
  <si>
    <t>돌,도랑,그루터기 등으로 주행이 매우 힘들다</t>
  </si>
  <si>
    <t>돌,도랑,그루터기 등으로 주행이 다소힘들다</t>
  </si>
  <si>
    <t>주행에 어려움이 없다</t>
  </si>
  <si>
    <t>측방집재거리</t>
  </si>
  <si>
    <t>주재료(휘발유)</t>
  </si>
  <si>
    <t>ℓ/인</t>
    <phoneticPr fontId="39" type="noConversion"/>
  </si>
  <si>
    <t>체인톱</t>
    <phoneticPr fontId="39" type="noConversion"/>
  </si>
  <si>
    <t>집재거리</t>
    <phoneticPr fontId="39" type="noConversion"/>
  </si>
  <si>
    <t>8cm</t>
    <phoneticPr fontId="39" type="noConversion"/>
  </si>
  <si>
    <t>10cm</t>
    <phoneticPr fontId="39" type="noConversion"/>
  </si>
  <si>
    <t>12cm</t>
    <phoneticPr fontId="39" type="noConversion"/>
  </si>
  <si>
    <t>14cm</t>
    <phoneticPr fontId="39" type="noConversion"/>
  </si>
  <si>
    <t>16cm</t>
    <phoneticPr fontId="39" type="noConversion"/>
  </si>
  <si>
    <t>18cm</t>
    <phoneticPr fontId="39" type="noConversion"/>
  </si>
  <si>
    <t>20cm</t>
    <phoneticPr fontId="39" type="noConversion"/>
  </si>
  <si>
    <t>22cm이상</t>
    <phoneticPr fontId="39" type="noConversion"/>
  </si>
  <si>
    <t>특별인부
보통인부</t>
    <phoneticPr fontId="39" type="noConversion"/>
  </si>
  <si>
    <t>ℓ/일</t>
    <phoneticPr fontId="39" type="noConversion"/>
  </si>
  <si>
    <t>아키야윈치</t>
  </si>
  <si>
    <t>아키야윈치</t>
    <phoneticPr fontId="39" type="noConversion"/>
  </si>
  <si>
    <t>2드럼 윈치</t>
  </si>
  <si>
    <t>2드럼 윈치</t>
    <phoneticPr fontId="39" type="noConversion"/>
  </si>
  <si>
    <t>0-150m</t>
  </si>
  <si>
    <t>0-200m</t>
  </si>
  <si>
    <t>0-250m</t>
  </si>
  <si>
    <t>0-40m</t>
    <phoneticPr fontId="39" type="noConversion"/>
  </si>
  <si>
    <t>0-60m</t>
    <phoneticPr fontId="39" type="noConversion"/>
  </si>
  <si>
    <t>0-80m</t>
    <phoneticPr fontId="39" type="noConversion"/>
  </si>
  <si>
    <t>0-100m</t>
    <phoneticPr fontId="39" type="noConversion"/>
  </si>
  <si>
    <t>주재료(경유)</t>
    <phoneticPr fontId="39" type="noConversion"/>
  </si>
  <si>
    <t>경유</t>
    <phoneticPr fontId="39" type="noConversion"/>
  </si>
  <si>
    <t>파르미윈치</t>
    <phoneticPr fontId="39" type="noConversion"/>
  </si>
  <si>
    <t>주재료(경유)</t>
  </si>
  <si>
    <t>파르미윈치</t>
  </si>
  <si>
    <t>로깅부기</t>
  </si>
  <si>
    <t>로깅부기</t>
    <phoneticPr fontId="39" type="noConversion"/>
  </si>
  <si>
    <t>주행거리</t>
  </si>
  <si>
    <t>0.5km이하</t>
    <phoneticPr fontId="39" type="noConversion"/>
  </si>
  <si>
    <t>1.5km이하</t>
    <phoneticPr fontId="39" type="noConversion"/>
  </si>
  <si>
    <t>2.5km이하</t>
    <phoneticPr fontId="39" type="noConversion"/>
  </si>
  <si>
    <t>3.5km이하</t>
    <phoneticPr fontId="39" type="noConversion"/>
  </si>
  <si>
    <t>4.5km이하</t>
    <phoneticPr fontId="39" type="noConversion"/>
  </si>
  <si>
    <t>건설기계운전기사</t>
    <phoneticPr fontId="39" type="noConversion"/>
  </si>
  <si>
    <t>작업회수</t>
  </si>
  <si>
    <t>소형 포워더</t>
  </si>
  <si>
    <t>소형 포워더</t>
    <phoneticPr fontId="39" type="noConversion"/>
  </si>
  <si>
    <t>집재재적
m3/ha</t>
    <phoneticPr fontId="39" type="noConversion"/>
  </si>
  <si>
    <t>150m이하</t>
  </si>
  <si>
    <t>200m이하</t>
  </si>
  <si>
    <t>HAM 200</t>
  </si>
  <si>
    <t>RME 300T</t>
  </si>
  <si>
    <t>250m이하</t>
  </si>
  <si>
    <t>기종</t>
    <phoneticPr fontId="39" type="noConversion"/>
  </si>
  <si>
    <t>주연료</t>
    <phoneticPr fontId="39" type="noConversion"/>
  </si>
  <si>
    <t>0-20m3</t>
  </si>
  <si>
    <t>21-40m3</t>
  </si>
  <si>
    <t>K-301</t>
  </si>
  <si>
    <t>41-60m3</t>
  </si>
  <si>
    <t>61-80m3</t>
  </si>
  <si>
    <t>81-100m3</t>
  </si>
  <si>
    <t>작업로
길이</t>
    <phoneticPr fontId="39" type="noConversion"/>
  </si>
  <si>
    <t>120m이하</t>
  </si>
  <si>
    <t>160m이하</t>
  </si>
  <si>
    <t>240m이하</t>
  </si>
  <si>
    <t>280m이하</t>
  </si>
  <si>
    <t>280m이상</t>
  </si>
  <si>
    <t>가선설치</t>
    <phoneticPr fontId="39" type="noConversion"/>
  </si>
  <si>
    <t>가선해체</t>
    <phoneticPr fontId="39" type="noConversion"/>
  </si>
  <si>
    <t>소형굴삭기</t>
  </si>
  <si>
    <t>소형굴삭기</t>
    <phoneticPr fontId="39" type="noConversion"/>
  </si>
  <si>
    <t xml:space="preserve"> - 인력집재 :</t>
  </si>
  <si>
    <t xml:space="preserve"> - 아키야윈치 집재 :</t>
  </si>
  <si>
    <t xml:space="preserve"> - 2드럼 윈치 집재 :</t>
  </si>
  <si>
    <t xml:space="preserve"> - 수라집재 :</t>
  </si>
  <si>
    <t xml:space="preserve"> - 트렉터집재 :</t>
  </si>
  <si>
    <t xml:space="preserve"> - 소형포워더 :</t>
  </si>
  <si>
    <t xml:space="preserve"> - HAM200 :</t>
  </si>
  <si>
    <t xml:space="preserve"> - 타워야더 :</t>
  </si>
  <si>
    <t xml:space="preserve"> - 가선설치 및 해체 :</t>
  </si>
  <si>
    <t xml:space="preserve"> - 굴삭기 우드그랩 집적 :</t>
  </si>
  <si>
    <t>○ 투입인력 산정</t>
  </si>
  <si>
    <t xml:space="preserve"> - ha당 투입인력 :</t>
  </si>
  <si>
    <t>인력집재</t>
    <phoneticPr fontId="39" type="noConversion"/>
  </si>
  <si>
    <t>아키야윈치 집재</t>
    <phoneticPr fontId="39" type="noConversion"/>
  </si>
  <si>
    <t>2드럼 케이블윈치 집재</t>
  </si>
  <si>
    <t>수라 집재</t>
  </si>
  <si>
    <t>트랙터 집재(파미르윈치)</t>
  </si>
  <si>
    <t>트랙터 집재(파미르윈치+로깅부기)</t>
  </si>
  <si>
    <t>소형 포워더 집재</t>
  </si>
  <si>
    <t>HAM200 집재</t>
  </si>
  <si>
    <t>타워야더 집재</t>
  </si>
  <si>
    <t>제거대상식생</t>
    <phoneticPr fontId="39" type="noConversion"/>
  </si>
  <si>
    <t>주행장애물 상태</t>
  </si>
  <si>
    <t xml:space="preserve"> </t>
    <phoneticPr fontId="41" type="noConversion"/>
  </si>
  <si>
    <t>21-30㎥</t>
    <phoneticPr fontId="86" type="noConversion"/>
  </si>
  <si>
    <t>31-40㎥</t>
    <phoneticPr fontId="86" type="noConversion"/>
  </si>
  <si>
    <t>41-50㎥</t>
    <phoneticPr fontId="86" type="noConversion"/>
  </si>
  <si>
    <t>50초과㎥</t>
    <phoneticPr fontId="86" type="noConversion"/>
  </si>
  <si>
    <t>○ 작업로 선정</t>
    <phoneticPr fontId="86" type="noConversion"/>
  </si>
  <si>
    <t>0.1-0.2㎥</t>
    <phoneticPr fontId="39" type="noConversion"/>
  </si>
  <si>
    <t>0.3-0.4㎥</t>
    <phoneticPr fontId="39" type="noConversion"/>
  </si>
  <si>
    <t>0.5㎥이상</t>
    <phoneticPr fontId="39" type="noConversion"/>
  </si>
  <si>
    <t>집재방향
(트랙터집재:파르미윈치)</t>
    <phoneticPr fontId="39" type="noConversion"/>
  </si>
  <si>
    <t>집재방향
(HAM200)</t>
    <phoneticPr fontId="39" type="noConversion"/>
  </si>
  <si>
    <t>집재방향
(타워야더)</t>
    <phoneticPr fontId="39" type="noConversion"/>
  </si>
  <si>
    <t xml:space="preserve">  * 백색마킹테이프</t>
  </si>
  <si>
    <t>잡품비율</t>
    <phoneticPr fontId="39" type="noConversion"/>
  </si>
  <si>
    <t>집재방향
(트랙터집재:파르미윈치+로깅부기)</t>
    <phoneticPr fontId="39" type="noConversion"/>
  </si>
  <si>
    <t>무상대여여부</t>
    <phoneticPr fontId="86" type="noConversion"/>
  </si>
  <si>
    <t>○ 트렉터집재
(파르미,로깅부기)</t>
    <phoneticPr fontId="86" type="noConversion"/>
  </si>
  <si>
    <t>○ 트렉터집재
(파르미윈치)</t>
    <phoneticPr fontId="86" type="noConversion"/>
  </si>
  <si>
    <t>무상대여여부
(파르미)</t>
    <phoneticPr fontId="86" type="noConversion"/>
  </si>
  <si>
    <t>무상대여여부
(로깅부기)</t>
    <phoneticPr fontId="86" type="noConversion"/>
  </si>
  <si>
    <t xml:space="preserve">  * 페인트</t>
  </si>
  <si>
    <t>계획면적/
수집면적</t>
    <phoneticPr fontId="41" type="noConversion"/>
  </si>
  <si>
    <t>ha/㎥</t>
    <phoneticPr fontId="41" type="noConversion"/>
  </si>
  <si>
    <t>ha/㎥</t>
    <phoneticPr fontId="41" type="noConversion"/>
  </si>
  <si>
    <t>생산재적</t>
    <phoneticPr fontId="41" type="noConversion"/>
  </si>
  <si>
    <t>기타 직접노무비</t>
    <phoneticPr fontId="41" type="noConversion"/>
  </si>
  <si>
    <t>직접노무비합계</t>
    <phoneticPr fontId="41" type="noConversion"/>
  </si>
  <si>
    <t>기타직접노무비</t>
    <phoneticPr fontId="41" type="noConversion"/>
  </si>
  <si>
    <t>직접노무비합계</t>
    <phoneticPr fontId="41" type="noConversion"/>
  </si>
  <si>
    <t xml:space="preserve">  □ 사업차수 :</t>
    <phoneticPr fontId="41" type="noConversion"/>
  </si>
  <si>
    <t>간벌률
(본수.%)</t>
  </si>
  <si>
    <t>간벌률
(재적.%)</t>
  </si>
  <si>
    <t>8</t>
  </si>
  <si>
    <t>9</t>
  </si>
  <si>
    <t>10</t>
  </si>
  <si>
    <t>11</t>
  </si>
  <si>
    <t>12</t>
  </si>
  <si>
    <t>13</t>
  </si>
  <si>
    <t>14</t>
  </si>
  <si>
    <t>15</t>
  </si>
  <si>
    <t>16</t>
  </si>
  <si>
    <t>17</t>
  </si>
  <si>
    <t>18</t>
  </si>
  <si>
    <t>19</t>
  </si>
  <si>
    <t>20</t>
  </si>
  <si>
    <t>사용도구</t>
  </si>
  <si>
    <t>인력구성</t>
  </si>
  <si>
    <t>소요인력</t>
  </si>
  <si>
    <t>낫</t>
  </si>
  <si>
    <t>예취기</t>
  </si>
  <si>
    <t>모두베기</t>
  </si>
  <si>
    <t>조림후 경과년수</t>
  </si>
  <si>
    <t>2년차</t>
  </si>
  <si>
    <t>개소당 평균면적이 5ha 이상</t>
  </si>
  <si>
    <t>개소당 평균면적이 3-5ha 미만</t>
  </si>
  <si>
    <t>개소당 평균면적이 3ha 미만</t>
  </si>
  <si>
    <r>
      <t>20</t>
    </r>
    <r>
      <rPr>
        <sz val="11"/>
        <color indexed="8"/>
        <rFont val="돋움"/>
        <family val="3"/>
      </rPr>
      <t>㎥이하</t>
    </r>
  </si>
  <si>
    <t>2.1m</t>
    <phoneticPr fontId="86" type="noConversion"/>
  </si>
  <si>
    <t>○ 작업원 소요량 산출 :</t>
    <phoneticPr fontId="94" type="noConversion"/>
  </si>
  <si>
    <t>명</t>
    <phoneticPr fontId="94" type="noConversion"/>
  </si>
  <si>
    <t>작업단위</t>
    <phoneticPr fontId="94" type="noConversion"/>
  </si>
  <si>
    <t>작업로선정/작업로설치</t>
    <phoneticPr fontId="89" type="noConversion"/>
  </si>
  <si>
    <t>인력집재</t>
    <phoneticPr fontId="89" type="noConversion"/>
  </si>
  <si>
    <t>아키야윈치 집재</t>
  </si>
  <si>
    <t>트랙터집재</t>
    <phoneticPr fontId="89" type="noConversion"/>
  </si>
  <si>
    <t>가선 설치 및 해체</t>
    <phoneticPr fontId="89" type="noConversion"/>
  </si>
  <si>
    <t>굴삭기 우드그랩 집적</t>
    <phoneticPr fontId="89" type="noConversion"/>
  </si>
  <si>
    <t>계</t>
    <phoneticPr fontId="89" type="noConversion"/>
  </si>
  <si>
    <t>보통인부</t>
    <phoneticPr fontId="89" type="noConversion"/>
  </si>
  <si>
    <t>특별인부</t>
    <phoneticPr fontId="89" type="noConversion"/>
  </si>
  <si>
    <t>건설기계운전기사</t>
    <phoneticPr fontId="89" type="noConversion"/>
  </si>
  <si>
    <t>풀베기 조사야장 집계표</t>
    <phoneticPr fontId="100" type="noConversion"/>
  </si>
  <si>
    <t>표준지 1</t>
    <phoneticPr fontId="99" type="noConversion"/>
  </si>
  <si>
    <t>표준지 2</t>
    <phoneticPr fontId="99" type="noConversion"/>
  </si>
  <si>
    <t>표준지 3</t>
    <phoneticPr fontId="99" type="noConversion"/>
  </si>
  <si>
    <t>표준지 4</t>
    <phoneticPr fontId="99" type="noConversion"/>
  </si>
  <si>
    <t>표준지 5</t>
    <phoneticPr fontId="99" type="noConversion"/>
  </si>
  <si>
    <t>표준지 6</t>
    <phoneticPr fontId="99" type="noConversion"/>
  </si>
  <si>
    <t>표준지 7</t>
    <phoneticPr fontId="99" type="noConversion"/>
  </si>
  <si>
    <t>표준지 8</t>
    <phoneticPr fontId="99" type="noConversion"/>
  </si>
  <si>
    <t>표준지 9</t>
    <phoneticPr fontId="99" type="noConversion"/>
  </si>
  <si>
    <t>표준지 10</t>
    <phoneticPr fontId="99" type="noConversion"/>
  </si>
  <si>
    <t>표준지 11</t>
    <phoneticPr fontId="99" type="noConversion"/>
  </si>
  <si>
    <t>표준지 12</t>
    <phoneticPr fontId="99" type="noConversion"/>
  </si>
  <si>
    <t>표준지 13</t>
    <phoneticPr fontId="99" type="noConversion"/>
  </si>
  <si>
    <t>표준지 14</t>
    <phoneticPr fontId="99" type="noConversion"/>
  </si>
  <si>
    <t>표준지 15</t>
    <phoneticPr fontId="99" type="noConversion"/>
  </si>
  <si>
    <t>표준지 16</t>
    <phoneticPr fontId="99" type="noConversion"/>
  </si>
  <si>
    <t>표준지 17</t>
    <phoneticPr fontId="99" type="noConversion"/>
  </si>
  <si>
    <t>표준지 18</t>
    <phoneticPr fontId="99" type="noConversion"/>
  </si>
  <si>
    <t>표준지 19</t>
    <phoneticPr fontId="99" type="noConversion"/>
  </si>
  <si>
    <t>표준지 20</t>
    <phoneticPr fontId="99" type="noConversion"/>
  </si>
  <si>
    <t>표준지 21</t>
    <phoneticPr fontId="99" type="noConversion"/>
  </si>
  <si>
    <t>표준지 22</t>
    <phoneticPr fontId="99" type="noConversion"/>
  </si>
  <si>
    <t>표준지 23</t>
    <phoneticPr fontId="99" type="noConversion"/>
  </si>
  <si>
    <t>표준지 24</t>
    <phoneticPr fontId="99" type="noConversion"/>
  </si>
  <si>
    <t>표준지 25</t>
    <phoneticPr fontId="99" type="noConversion"/>
  </si>
  <si>
    <t>표준지 26</t>
    <phoneticPr fontId="99" type="noConversion"/>
  </si>
  <si>
    <t>표준지 27</t>
    <phoneticPr fontId="99" type="noConversion"/>
  </si>
  <si>
    <t>표준지 28</t>
    <phoneticPr fontId="99" type="noConversion"/>
  </si>
  <si>
    <t>표준지 29</t>
    <phoneticPr fontId="99" type="noConversion"/>
  </si>
  <si>
    <t>표준지 30</t>
    <phoneticPr fontId="99" type="noConversion"/>
  </si>
  <si>
    <t>표준지 31</t>
    <phoneticPr fontId="99" type="noConversion"/>
  </si>
  <si>
    <t>표준지 32</t>
    <phoneticPr fontId="99" type="noConversion"/>
  </si>
  <si>
    <t>표준지 33</t>
    <phoneticPr fontId="99" type="noConversion"/>
  </si>
  <si>
    <t>표준지 34</t>
    <phoneticPr fontId="99" type="noConversion"/>
  </si>
  <si>
    <t>표준지 35</t>
    <phoneticPr fontId="99" type="noConversion"/>
  </si>
  <si>
    <t>표준지 36</t>
    <phoneticPr fontId="99" type="noConversion"/>
  </si>
  <si>
    <t>표준지 37</t>
    <phoneticPr fontId="99" type="noConversion"/>
  </si>
  <si>
    <t>표준지 38</t>
    <phoneticPr fontId="99" type="noConversion"/>
  </si>
  <si>
    <t>표준지 39</t>
    <phoneticPr fontId="99" type="noConversion"/>
  </si>
  <si>
    <t>표준지 40</t>
    <phoneticPr fontId="99" type="noConversion"/>
  </si>
  <si>
    <t>조사일자</t>
    <phoneticPr fontId="99" type="noConversion"/>
  </si>
  <si>
    <t>조사자</t>
    <phoneticPr fontId="99" type="noConversion"/>
  </si>
  <si>
    <r>
      <t>형태/면적(m</t>
    </r>
    <r>
      <rPr>
        <vertAlign val="superscript"/>
        <sz val="10"/>
        <color indexed="8"/>
        <rFont val="돋움"/>
        <family val="3"/>
      </rPr>
      <t>2</t>
    </r>
    <r>
      <rPr>
        <sz val="10"/>
        <color indexed="8"/>
        <rFont val="돋움"/>
        <family val="3"/>
      </rPr>
      <t>)</t>
    </r>
    <phoneticPr fontId="99" type="noConversion"/>
  </si>
  <si>
    <t xml:space="preserve"> ○ 대  상 지 :</t>
    <phoneticPr fontId="100" type="noConversion"/>
  </si>
  <si>
    <t xml:space="preserve"> ○ 표준지 면적 :</t>
    <phoneticPr fontId="100" type="noConversion"/>
  </si>
  <si>
    <t>ha</t>
    <phoneticPr fontId="100" type="noConversion"/>
  </si>
  <si>
    <t>좌표
(WGS84)</t>
    <phoneticPr fontId="99" type="noConversion"/>
  </si>
  <si>
    <t>N</t>
    <phoneticPr fontId="99" type="noConversion"/>
  </si>
  <si>
    <t xml:space="preserve"> ○ 사업면적 :</t>
    <phoneticPr fontId="100" type="noConversion"/>
  </si>
  <si>
    <t xml:space="preserve"> ○ 조림목 본수 :</t>
    <phoneticPr fontId="100" type="noConversion"/>
  </si>
  <si>
    <t>본/ha</t>
    <phoneticPr fontId="100" type="noConversion"/>
  </si>
  <si>
    <t>E</t>
    <phoneticPr fontId="99" type="noConversion"/>
  </si>
  <si>
    <t xml:space="preserve"> ○ 수      종 :</t>
    <phoneticPr fontId="100" type="noConversion"/>
  </si>
  <si>
    <t xml:space="preserve"> ○ 생존목 본수 :</t>
    <phoneticPr fontId="100" type="noConversion"/>
  </si>
  <si>
    <t>표고(m)/임상</t>
    <phoneticPr fontId="99" type="noConversion"/>
  </si>
  <si>
    <t xml:space="preserve"> ○ 작  업 종 :</t>
    <phoneticPr fontId="100" type="noConversion"/>
  </si>
  <si>
    <t xml:space="preserve"> ○ 고사목 본수 :</t>
    <phoneticPr fontId="100" type="noConversion"/>
  </si>
  <si>
    <t>지형/수종</t>
    <phoneticPr fontId="99" type="noConversion"/>
  </si>
  <si>
    <t xml:space="preserve"> ○ 작업방법 :</t>
    <phoneticPr fontId="100" type="noConversion"/>
  </si>
  <si>
    <t xml:space="preserve"> ○ 맹   아 본수 :</t>
    <phoneticPr fontId="100" type="noConversion"/>
  </si>
  <si>
    <t>식재년도</t>
    <phoneticPr fontId="99" type="noConversion"/>
  </si>
  <si>
    <t>묘목종류</t>
    <phoneticPr fontId="99" type="noConversion"/>
  </si>
  <si>
    <t>◎ 풀베기 표준지 집계표</t>
    <phoneticPr fontId="100" type="noConversion"/>
  </si>
  <si>
    <t>◎ 본수 조사</t>
    <phoneticPr fontId="100" type="noConversion"/>
  </si>
  <si>
    <t>사업면적(ha)</t>
    <phoneticPr fontId="100" type="noConversion"/>
  </si>
  <si>
    <t>표준지 면적(ha)</t>
    <phoneticPr fontId="100" type="noConversion"/>
  </si>
  <si>
    <t>표준지 수(개)</t>
    <phoneticPr fontId="100" type="noConversion"/>
  </si>
  <si>
    <t>표준지 조사본수 합계</t>
    <phoneticPr fontId="100" type="noConversion"/>
  </si>
  <si>
    <t>ha당 본수</t>
    <phoneticPr fontId="100" type="noConversion"/>
  </si>
  <si>
    <t>비고</t>
    <phoneticPr fontId="100" type="noConversion"/>
  </si>
  <si>
    <t>구분</t>
    <phoneticPr fontId="100" type="noConversion"/>
  </si>
  <si>
    <t>조사본수</t>
    <phoneticPr fontId="100" type="noConversion"/>
  </si>
  <si>
    <t>생존목</t>
    <phoneticPr fontId="100" type="noConversion"/>
  </si>
  <si>
    <t>고사목</t>
    <phoneticPr fontId="100" type="noConversion"/>
  </si>
  <si>
    <t>맹   아</t>
    <phoneticPr fontId="100" type="noConversion"/>
  </si>
  <si>
    <t>◎ 표준지 현황 조사 결과</t>
    <phoneticPr fontId="100" type="noConversion"/>
  </si>
  <si>
    <t>◎ 표준지 현황 조사</t>
    <phoneticPr fontId="100" type="noConversion"/>
  </si>
  <si>
    <t>▷ 제거식생 유형</t>
    <phoneticPr fontId="100" type="noConversion"/>
  </si>
  <si>
    <t>▷ 조림목의 식별정도</t>
    <phoneticPr fontId="100" type="noConversion"/>
  </si>
  <si>
    <t>표준지 수</t>
    <phoneticPr fontId="100" type="noConversion"/>
  </si>
  <si>
    <t>비율(%)</t>
    <phoneticPr fontId="100" type="noConversion"/>
  </si>
  <si>
    <t>해당여부</t>
    <phoneticPr fontId="100" type="noConversion"/>
  </si>
  <si>
    <t xml:space="preserve">  - 대부분 목본류</t>
    <phoneticPr fontId="100" type="noConversion"/>
  </si>
  <si>
    <t xml:space="preserve"> - 3/4이상 식별</t>
    <phoneticPr fontId="100" type="noConversion"/>
  </si>
  <si>
    <t xml:space="preserve">  - 대부분 초본류</t>
    <phoneticPr fontId="100" type="noConversion"/>
  </si>
  <si>
    <t xml:space="preserve"> - 1/2이상 식별</t>
    <phoneticPr fontId="100" type="noConversion"/>
  </si>
  <si>
    <t xml:space="preserve">  - 목본+초본 혼합</t>
    <phoneticPr fontId="100" type="noConversion"/>
  </si>
  <si>
    <t xml:space="preserve"> - 3/4이상 식별불가</t>
    <phoneticPr fontId="100" type="noConversion"/>
  </si>
  <si>
    <t>◎ 기타 사항</t>
    <phoneticPr fontId="100" type="noConversion"/>
  </si>
  <si>
    <t>표준지작성예시</t>
    <phoneticPr fontId="99" type="noConversion"/>
  </si>
  <si>
    <t>직급/홍길동</t>
    <phoneticPr fontId="99" type="noConversion"/>
  </si>
  <si>
    <t>형태</t>
    <phoneticPr fontId="99" type="noConversion"/>
  </si>
  <si>
    <t>원형</t>
  </si>
  <si>
    <t>표고(m)</t>
    <phoneticPr fontId="99" type="noConversion"/>
  </si>
  <si>
    <r>
      <t>면적(m</t>
    </r>
    <r>
      <rPr>
        <vertAlign val="superscript"/>
        <sz val="10"/>
        <color indexed="10"/>
        <rFont val="돋움"/>
        <family val="3"/>
      </rPr>
      <t>2</t>
    </r>
    <r>
      <rPr>
        <sz val="10"/>
        <color indexed="10"/>
        <rFont val="돋움"/>
        <family val="3"/>
      </rPr>
      <t>)</t>
    </r>
    <phoneticPr fontId="99" type="noConversion"/>
  </si>
  <si>
    <t>임상</t>
    <phoneticPr fontId="99" type="noConversion"/>
  </si>
  <si>
    <t>36/33/47</t>
    <phoneticPr fontId="99" type="noConversion"/>
  </si>
  <si>
    <t>지형</t>
    <phoneticPr fontId="99" type="noConversion"/>
  </si>
  <si>
    <t>산록</t>
  </si>
  <si>
    <t>127/35/22</t>
    <phoneticPr fontId="99" type="noConversion"/>
  </si>
  <si>
    <t>환경인자 구분 값</t>
  </si>
  <si>
    <t>표준지 형태</t>
    <phoneticPr fontId="100" type="noConversion"/>
  </si>
  <si>
    <t>원형</t>
    <phoneticPr fontId="100" type="noConversion"/>
  </si>
  <si>
    <t>침엽수</t>
  </si>
  <si>
    <t>지형</t>
  </si>
  <si>
    <t>사각형</t>
    <phoneticPr fontId="100" type="noConversion"/>
  </si>
  <si>
    <t>산복</t>
  </si>
  <si>
    <t>산정</t>
  </si>
  <si>
    <t>해당없음</t>
  </si>
  <si>
    <t>* 미래목은 존치목의 일부입니다.</t>
    <phoneticPr fontId="41" type="noConversion"/>
  </si>
  <si>
    <t>*미래목은 존치목의 일부입니다.</t>
    <phoneticPr fontId="41" type="noConversion"/>
  </si>
  <si>
    <t>조림 당해 연도(전년 추기 포함)</t>
  </si>
  <si>
    <t>조림 2년차</t>
  </si>
  <si>
    <t>조림 3년차 이상</t>
  </si>
  <si>
    <t>당해 연도</t>
  </si>
  <si>
    <t>3년차 이상</t>
  </si>
  <si>
    <t>1.0km이하</t>
    <phoneticPr fontId="39" type="noConversion"/>
  </si>
  <si>
    <t>2.0km이하</t>
    <phoneticPr fontId="39" type="noConversion"/>
  </si>
  <si>
    <t>3.0km이하</t>
    <phoneticPr fontId="39" type="noConversion"/>
  </si>
  <si>
    <t>4.0km이하</t>
    <phoneticPr fontId="39" type="noConversion"/>
  </si>
  <si>
    <t>5.0km이하</t>
    <phoneticPr fontId="39" type="noConversion"/>
  </si>
  <si>
    <t>기타 경비</t>
    <phoneticPr fontId="41" type="noConversion"/>
  </si>
  <si>
    <t>기타경비</t>
    <phoneticPr fontId="41" type="noConversion"/>
  </si>
  <si>
    <t>%</t>
    <phoneticPr fontId="41" type="noConversion"/>
  </si>
  <si>
    <t>재+노의</t>
    <phoneticPr fontId="41" type="noConversion"/>
  </si>
  <si>
    <t>m당 단가</t>
    <phoneticPr fontId="107" type="noConversion"/>
  </si>
  <si>
    <t>풀베기 조사야장 집계표</t>
    <phoneticPr fontId="94" type="noConversion"/>
  </si>
  <si>
    <t>표준지 1</t>
    <phoneticPr fontId="41" type="noConversion"/>
  </si>
  <si>
    <t>조사일자</t>
    <phoneticPr fontId="41" type="noConversion"/>
  </si>
  <si>
    <t>조사자</t>
    <phoneticPr fontId="41" type="noConversion"/>
  </si>
  <si>
    <r>
      <t>형태/면적(m</t>
    </r>
    <r>
      <rPr>
        <vertAlign val="superscript"/>
        <sz val="10"/>
        <color indexed="8"/>
        <rFont val="돋움"/>
        <family val="3"/>
      </rPr>
      <t>2</t>
    </r>
    <r>
      <rPr>
        <sz val="10"/>
        <color indexed="8"/>
        <rFont val="돋움"/>
        <family val="3"/>
      </rPr>
      <t>)</t>
    </r>
    <phoneticPr fontId="41" type="noConversion"/>
  </si>
  <si>
    <t xml:space="preserve"> ○ 표준지 면적 :</t>
    <phoneticPr fontId="94" type="noConversion"/>
  </si>
  <si>
    <t>ha</t>
    <phoneticPr fontId="94" type="noConversion"/>
  </si>
  <si>
    <t>좌표
(WGS84)</t>
    <phoneticPr fontId="41" type="noConversion"/>
  </si>
  <si>
    <t xml:space="preserve"> ○ 사업면적 :</t>
    <phoneticPr fontId="94" type="noConversion"/>
  </si>
  <si>
    <t xml:space="preserve"> ○ 조림목 본수 :</t>
    <phoneticPr fontId="94" type="noConversion"/>
  </si>
  <si>
    <t>표고(m)/임상</t>
    <phoneticPr fontId="41" type="noConversion"/>
  </si>
  <si>
    <t>지형/수종</t>
    <phoneticPr fontId="41" type="noConversion"/>
  </si>
  <si>
    <t>식재년도</t>
    <phoneticPr fontId="41" type="noConversion"/>
  </si>
  <si>
    <t>묘목종류</t>
    <phoneticPr fontId="41" type="noConversion"/>
  </si>
  <si>
    <t>◎ 본수 조사</t>
    <phoneticPr fontId="94" type="noConversion"/>
  </si>
  <si>
    <t>건설기계조장</t>
    <phoneticPr fontId="106" type="noConversion"/>
  </si>
  <si>
    <t>규격</t>
    <phoneticPr fontId="106" type="noConversion"/>
  </si>
  <si>
    <t>장비가격</t>
    <phoneticPr fontId="106" type="noConversion"/>
  </si>
  <si>
    <t>굴삭기</t>
    <phoneticPr fontId="106" type="noConversion"/>
  </si>
  <si>
    <t>주연료
(ℓ/hr)</t>
    <phoneticPr fontId="106" type="noConversion"/>
  </si>
  <si>
    <t>조장
(인/일)</t>
    <phoneticPr fontId="106" type="noConversion"/>
  </si>
  <si>
    <t>굴삭기(0.2)</t>
    <phoneticPr fontId="106" type="noConversion"/>
  </si>
  <si>
    <t>경비</t>
    <phoneticPr fontId="106" type="noConversion"/>
  </si>
  <si>
    <t>산  출  내  역</t>
  </si>
  <si>
    <t xml:space="preserve"> 굴삭기 0.2m3 </t>
  </si>
  <si>
    <t xml:space="preserve"> ◇ 작업조건 : </t>
  </si>
  <si>
    <t xml:space="preserve">운재로폭: 3.0m  , 외향 경사 : 3~5%  </t>
    <phoneticPr fontId="106" type="noConversion"/>
  </si>
  <si>
    <t>순 공사비</t>
    <phoneticPr fontId="107" type="noConversion"/>
  </si>
  <si>
    <t xml:space="preserve"> ○ 설계자 : </t>
    <phoneticPr fontId="107" type="noConversion"/>
  </si>
  <si>
    <t xml:space="preserve"> ○ 운재로 시설비</t>
    <phoneticPr fontId="107" type="noConversion"/>
  </si>
  <si>
    <t>재료비</t>
    <phoneticPr fontId="107" type="noConversion"/>
  </si>
  <si>
    <t>금액</t>
    <phoneticPr fontId="107" type="noConversion"/>
  </si>
  <si>
    <r>
      <t>형태/면적(m</t>
    </r>
    <r>
      <rPr>
        <vertAlign val="superscript"/>
        <sz val="10"/>
        <color indexed="8"/>
        <rFont val="돋움"/>
        <family val="3"/>
      </rPr>
      <t>2</t>
    </r>
    <r>
      <rPr>
        <sz val="10"/>
        <color indexed="8"/>
        <rFont val="돋움"/>
        <family val="3"/>
      </rPr>
      <t>)</t>
    </r>
    <phoneticPr fontId="41" type="noConversion"/>
  </si>
  <si>
    <t xml:space="preserve"> ○ 대  상 지 :</t>
    <phoneticPr fontId="94" type="noConversion"/>
  </si>
  <si>
    <t>구분</t>
    <phoneticPr fontId="106" type="noConversion"/>
  </si>
  <si>
    <t>조수
(인/일)</t>
    <phoneticPr fontId="106" type="noConversion"/>
  </si>
  <si>
    <t>기종</t>
    <phoneticPr fontId="106" type="noConversion"/>
  </si>
  <si>
    <t>굴삭기(0.2)</t>
    <phoneticPr fontId="106" type="noConversion"/>
  </si>
  <si>
    <t>정비비율</t>
    <phoneticPr fontId="106" type="noConversion"/>
  </si>
  <si>
    <t>연간관리비율</t>
    <phoneticPr fontId="106" type="noConversion"/>
  </si>
  <si>
    <t>시간당 중기 사용료</t>
    <phoneticPr fontId="106" type="noConversion"/>
  </si>
  <si>
    <t>운재로개설 B/H 0.2㎥  / m</t>
    <phoneticPr fontId="106" type="noConversion"/>
  </si>
  <si>
    <t xml:space="preserve"> ○ 개소 : </t>
    <phoneticPr fontId="107" type="noConversion"/>
  </si>
  <si>
    <t xml:space="preserve"> ○ 운재로 시설거리 : </t>
    <phoneticPr fontId="107" type="noConversion"/>
  </si>
  <si>
    <t>m</t>
    <phoneticPr fontId="107" type="noConversion"/>
  </si>
  <si>
    <t xml:space="preserve"> ○ 총 절·성토량</t>
    <phoneticPr fontId="107" type="noConversion"/>
  </si>
  <si>
    <t>㎥</t>
    <phoneticPr fontId="107" type="noConversion"/>
  </si>
  <si>
    <t>(단위 : 원, ㎥)</t>
    <phoneticPr fontId="107" type="noConversion"/>
  </si>
  <si>
    <t>구분</t>
    <phoneticPr fontId="107" type="noConversion"/>
  </si>
  <si>
    <t>거리</t>
    <phoneticPr fontId="107" type="noConversion"/>
  </si>
  <si>
    <t>금 액</t>
    <phoneticPr fontId="107" type="noConversion"/>
  </si>
  <si>
    <t>단 가</t>
    <phoneticPr fontId="107" type="noConversion"/>
  </si>
  <si>
    <t>경비</t>
    <phoneticPr fontId="107" type="noConversion"/>
  </si>
  <si>
    <t>노무비</t>
    <phoneticPr fontId="107" type="noConversion"/>
  </si>
  <si>
    <t>m당 단가</t>
    <phoneticPr fontId="107" type="noConversion"/>
  </si>
  <si>
    <t>금액</t>
    <phoneticPr fontId="107" type="noConversion"/>
  </si>
  <si>
    <t>금액</t>
    <phoneticPr fontId="107" type="noConversion"/>
  </si>
  <si>
    <t>신설</t>
    <phoneticPr fontId="107" type="noConversion"/>
  </si>
  <si>
    <t>총 계</t>
    <phoneticPr fontId="107" type="noConversion"/>
  </si>
  <si>
    <t>표준지 2</t>
    <phoneticPr fontId="41" type="noConversion"/>
  </si>
  <si>
    <t>표준지 3</t>
    <phoneticPr fontId="41" type="noConversion"/>
  </si>
  <si>
    <t>표준지 4</t>
    <phoneticPr fontId="41" type="noConversion"/>
  </si>
  <si>
    <t>표준지 5</t>
    <phoneticPr fontId="41" type="noConversion"/>
  </si>
  <si>
    <t>표준지 6</t>
    <phoneticPr fontId="41" type="noConversion"/>
  </si>
  <si>
    <t>표준지 7</t>
    <phoneticPr fontId="41" type="noConversion"/>
  </si>
  <si>
    <t>표준지 8</t>
    <phoneticPr fontId="41" type="noConversion"/>
  </si>
  <si>
    <t>표준지 9</t>
    <phoneticPr fontId="41" type="noConversion"/>
  </si>
  <si>
    <t>표준지 10</t>
    <phoneticPr fontId="41" type="noConversion"/>
  </si>
  <si>
    <t>표준지 11</t>
    <phoneticPr fontId="41" type="noConversion"/>
  </si>
  <si>
    <t>표준지 12</t>
    <phoneticPr fontId="41" type="noConversion"/>
  </si>
  <si>
    <t>표준지 13</t>
    <phoneticPr fontId="41" type="noConversion"/>
  </si>
  <si>
    <t>표준지 14</t>
    <phoneticPr fontId="41" type="noConversion"/>
  </si>
  <si>
    <t>표준지 15</t>
    <phoneticPr fontId="41" type="noConversion"/>
  </si>
  <si>
    <t>표준지 16</t>
    <phoneticPr fontId="41" type="noConversion"/>
  </si>
  <si>
    <t>표준지 17</t>
    <phoneticPr fontId="41" type="noConversion"/>
  </si>
  <si>
    <t>표준지 18</t>
    <phoneticPr fontId="41" type="noConversion"/>
  </si>
  <si>
    <t>표준지 19</t>
    <phoneticPr fontId="41" type="noConversion"/>
  </si>
  <si>
    <t>표준지 20</t>
    <phoneticPr fontId="41" type="noConversion"/>
  </si>
  <si>
    <t>표준지 21</t>
    <phoneticPr fontId="41" type="noConversion"/>
  </si>
  <si>
    <t>표준지 22</t>
    <phoneticPr fontId="41" type="noConversion"/>
  </si>
  <si>
    <t>표준지 23</t>
    <phoneticPr fontId="41" type="noConversion"/>
  </si>
  <si>
    <t>표준지 24</t>
    <phoneticPr fontId="41" type="noConversion"/>
  </si>
  <si>
    <t>표준지 25</t>
    <phoneticPr fontId="41" type="noConversion"/>
  </si>
  <si>
    <t>표준지 26</t>
    <phoneticPr fontId="41" type="noConversion"/>
  </si>
  <si>
    <t>표준지 27</t>
    <phoneticPr fontId="41" type="noConversion"/>
  </si>
  <si>
    <t>표준지 28</t>
    <phoneticPr fontId="41" type="noConversion"/>
  </si>
  <si>
    <t>표준지 29</t>
    <phoneticPr fontId="41" type="noConversion"/>
  </si>
  <si>
    <t>표준지 30</t>
    <phoneticPr fontId="41" type="noConversion"/>
  </si>
  <si>
    <t>표준지 31</t>
    <phoneticPr fontId="41" type="noConversion"/>
  </si>
  <si>
    <t>표준지 32</t>
    <phoneticPr fontId="41" type="noConversion"/>
  </si>
  <si>
    <t>표준지 33</t>
    <phoneticPr fontId="41" type="noConversion"/>
  </si>
  <si>
    <t>표준지 34</t>
    <phoneticPr fontId="41" type="noConversion"/>
  </si>
  <si>
    <t>표준지 35</t>
    <phoneticPr fontId="41" type="noConversion"/>
  </si>
  <si>
    <t>표준지 36</t>
    <phoneticPr fontId="41" type="noConversion"/>
  </si>
  <si>
    <t>표준지 37</t>
    <phoneticPr fontId="41" type="noConversion"/>
  </si>
  <si>
    <t>표준지 38</t>
    <phoneticPr fontId="41" type="noConversion"/>
  </si>
  <si>
    <t>표준지 39</t>
    <phoneticPr fontId="41" type="noConversion"/>
  </si>
  <si>
    <t>표준지 40</t>
    <phoneticPr fontId="41" type="noConversion"/>
  </si>
  <si>
    <t>조사일자</t>
    <phoneticPr fontId="41" type="noConversion"/>
  </si>
  <si>
    <t>조사자</t>
    <phoneticPr fontId="41" type="noConversion"/>
  </si>
  <si>
    <t>N</t>
    <phoneticPr fontId="41" type="noConversion"/>
  </si>
  <si>
    <t>좌표
(WGS84)</t>
    <phoneticPr fontId="41" type="noConversion"/>
  </si>
  <si>
    <t>N</t>
    <phoneticPr fontId="41" type="noConversion"/>
  </si>
  <si>
    <t>본/ha</t>
    <phoneticPr fontId="94" type="noConversion"/>
  </si>
  <si>
    <t>E</t>
    <phoneticPr fontId="41" type="noConversion"/>
  </si>
  <si>
    <t>E</t>
    <phoneticPr fontId="41" type="noConversion"/>
  </si>
  <si>
    <t xml:space="preserve"> ○ 수      종 :</t>
    <phoneticPr fontId="94" type="noConversion"/>
  </si>
  <si>
    <t xml:space="preserve"> ○ 생존목 본수 :</t>
    <phoneticPr fontId="94" type="noConversion"/>
  </si>
  <si>
    <t>표고(m)/임상</t>
    <phoneticPr fontId="41" type="noConversion"/>
  </si>
  <si>
    <t xml:space="preserve"> ○ 작  업 종 :</t>
    <phoneticPr fontId="94" type="noConversion"/>
  </si>
  <si>
    <t xml:space="preserve"> ○ 고사목 본수 :</t>
    <phoneticPr fontId="94" type="noConversion"/>
  </si>
  <si>
    <t>지형/수종</t>
    <phoneticPr fontId="41" type="noConversion"/>
  </si>
  <si>
    <t xml:space="preserve"> ○ 작업방법 :</t>
    <phoneticPr fontId="94" type="noConversion"/>
  </si>
  <si>
    <t xml:space="preserve"> ○ 맹   아 본수 :</t>
    <phoneticPr fontId="94" type="noConversion"/>
  </si>
  <si>
    <t>식재년도</t>
    <phoneticPr fontId="41" type="noConversion"/>
  </si>
  <si>
    <t>묘목종류</t>
    <phoneticPr fontId="41" type="noConversion"/>
  </si>
  <si>
    <t>◎ 풀베기 표준지 집계표</t>
    <phoneticPr fontId="94" type="noConversion"/>
  </si>
  <si>
    <t>◎ 본수 조사</t>
    <phoneticPr fontId="94" type="noConversion"/>
  </si>
  <si>
    <t>사업면적(ha)</t>
    <phoneticPr fontId="94" type="noConversion"/>
  </si>
  <si>
    <t>표준지 면적(ha)</t>
    <phoneticPr fontId="94" type="noConversion"/>
  </si>
  <si>
    <t>표준지 수(개)</t>
    <phoneticPr fontId="94" type="noConversion"/>
  </si>
  <si>
    <t>표준지 조사본수 합계</t>
    <phoneticPr fontId="94" type="noConversion"/>
  </si>
  <si>
    <t>ha당 본수</t>
    <phoneticPr fontId="94" type="noConversion"/>
  </si>
  <si>
    <t>비고</t>
    <phoneticPr fontId="94" type="noConversion"/>
  </si>
  <si>
    <t>구분</t>
    <phoneticPr fontId="94" type="noConversion"/>
  </si>
  <si>
    <t>조사본수</t>
    <phoneticPr fontId="94" type="noConversion"/>
  </si>
  <si>
    <t>구분</t>
    <phoneticPr fontId="94" type="noConversion"/>
  </si>
  <si>
    <t>조사본수</t>
    <phoneticPr fontId="94" type="noConversion"/>
  </si>
  <si>
    <t>생존목</t>
    <phoneticPr fontId="94" type="noConversion"/>
  </si>
  <si>
    <t>생존목</t>
    <phoneticPr fontId="94" type="noConversion"/>
  </si>
  <si>
    <t>고사목</t>
    <phoneticPr fontId="94" type="noConversion"/>
  </si>
  <si>
    <t>고사목</t>
    <phoneticPr fontId="94" type="noConversion"/>
  </si>
  <si>
    <t>맹   아</t>
    <phoneticPr fontId="94" type="noConversion"/>
  </si>
  <si>
    <t>맹   아</t>
    <phoneticPr fontId="94" type="noConversion"/>
  </si>
  <si>
    <t>◎ 표준지 현황 조사 결과</t>
    <phoneticPr fontId="94" type="noConversion"/>
  </si>
  <si>
    <t>◎ 표준지 현황 조사</t>
    <phoneticPr fontId="94" type="noConversion"/>
  </si>
  <si>
    <t>◎ 표준지 현황 조사</t>
    <phoneticPr fontId="94" type="noConversion"/>
  </si>
  <si>
    <t>▷ 제거식생 유형</t>
    <phoneticPr fontId="94" type="noConversion"/>
  </si>
  <si>
    <t>▷ 조림목의 식별정도</t>
    <phoneticPr fontId="94" type="noConversion"/>
  </si>
  <si>
    <t>▷ 제거식생 유형</t>
    <phoneticPr fontId="94" type="noConversion"/>
  </si>
  <si>
    <t>표준지 수</t>
    <phoneticPr fontId="94" type="noConversion"/>
  </si>
  <si>
    <t>비율(%)</t>
    <phoneticPr fontId="94" type="noConversion"/>
  </si>
  <si>
    <t>해당여부</t>
    <phoneticPr fontId="94" type="noConversion"/>
  </si>
  <si>
    <t>해당여부</t>
    <phoneticPr fontId="94" type="noConversion"/>
  </si>
  <si>
    <t xml:space="preserve">  - 대부분 목본류</t>
    <phoneticPr fontId="94" type="noConversion"/>
  </si>
  <si>
    <t xml:space="preserve"> - 3/4이상 식별</t>
    <phoneticPr fontId="94" type="noConversion"/>
  </si>
  <si>
    <t xml:space="preserve">  - 대부분 목본류</t>
    <phoneticPr fontId="94" type="noConversion"/>
  </si>
  <si>
    <t xml:space="preserve">  - 대부분 초본류</t>
    <phoneticPr fontId="94" type="noConversion"/>
  </si>
  <si>
    <t xml:space="preserve"> - 1/2이상 식별</t>
    <phoneticPr fontId="94" type="noConversion"/>
  </si>
  <si>
    <t xml:space="preserve">  - 대부분 초본류</t>
    <phoneticPr fontId="94" type="noConversion"/>
  </si>
  <si>
    <t xml:space="preserve">  - 목본+초본 혼합</t>
    <phoneticPr fontId="94" type="noConversion"/>
  </si>
  <si>
    <t xml:space="preserve"> - 3/4이상 식별불가</t>
    <phoneticPr fontId="94" type="noConversion"/>
  </si>
  <si>
    <t xml:space="preserve">  - 목본+초본 혼합</t>
    <phoneticPr fontId="94" type="noConversion"/>
  </si>
  <si>
    <t>◎ 기타 사항</t>
    <phoneticPr fontId="94" type="noConversion"/>
  </si>
  <si>
    <t>▷ 조림목의 식별정도</t>
    <phoneticPr fontId="94" type="noConversion"/>
  </si>
  <si>
    <t xml:space="preserve"> - 3/4이상 식별</t>
    <phoneticPr fontId="94" type="noConversion"/>
  </si>
  <si>
    <t xml:space="preserve"> - 1/2이상 식별</t>
    <phoneticPr fontId="94" type="noConversion"/>
  </si>
  <si>
    <t xml:space="preserve"> - 3/4이상 식별불가</t>
    <phoneticPr fontId="94" type="noConversion"/>
  </si>
  <si>
    <t>◎ 기타 사항</t>
    <phoneticPr fontId="94" type="noConversion"/>
  </si>
  <si>
    <t>표준지작성예시</t>
    <phoneticPr fontId="41" type="noConversion"/>
  </si>
  <si>
    <t>조사일자</t>
    <phoneticPr fontId="41" type="noConversion"/>
  </si>
  <si>
    <t>조사자</t>
    <phoneticPr fontId="41" type="noConversion"/>
  </si>
  <si>
    <t>직급/홍길동</t>
    <phoneticPr fontId="41" type="noConversion"/>
  </si>
  <si>
    <t>형태</t>
    <phoneticPr fontId="41" type="noConversion"/>
  </si>
  <si>
    <t>표고(m)</t>
    <phoneticPr fontId="41" type="noConversion"/>
  </si>
  <si>
    <r>
      <t>면적(m</t>
    </r>
    <r>
      <rPr>
        <vertAlign val="superscript"/>
        <sz val="10"/>
        <color indexed="10"/>
        <rFont val="돋움"/>
        <family val="3"/>
      </rPr>
      <t>2</t>
    </r>
    <r>
      <rPr>
        <sz val="10"/>
        <color indexed="10"/>
        <rFont val="돋움"/>
        <family val="3"/>
      </rPr>
      <t>)</t>
    </r>
    <phoneticPr fontId="41" type="noConversion"/>
  </si>
  <si>
    <t>임상</t>
    <phoneticPr fontId="41" type="noConversion"/>
  </si>
  <si>
    <t>36/33/47</t>
    <phoneticPr fontId="41" type="noConversion"/>
  </si>
  <si>
    <t>지형</t>
    <phoneticPr fontId="41" type="noConversion"/>
  </si>
  <si>
    <t>127/35/22</t>
    <phoneticPr fontId="41" type="noConversion"/>
  </si>
  <si>
    <t>표준지 형태</t>
    <phoneticPr fontId="94" type="noConversion"/>
  </si>
  <si>
    <t>원형</t>
    <phoneticPr fontId="94" type="noConversion"/>
  </si>
  <si>
    <t>사각형</t>
    <phoneticPr fontId="94" type="noConversion"/>
  </si>
  <si>
    <t xml:space="preserve"> 기본자료</t>
    <phoneticPr fontId="106" type="noConversion"/>
  </si>
  <si>
    <t>1. 기본자료(2018년 상반기 노임, 2018.01.01. 공표자료)</t>
    <phoneticPr fontId="106" type="noConversion"/>
  </si>
  <si>
    <t>가. 인건비</t>
    <phoneticPr fontId="106" type="noConversion"/>
  </si>
  <si>
    <t>노임</t>
    <phoneticPr fontId="106" type="noConversion"/>
  </si>
  <si>
    <t>건설기계운전사</t>
    <phoneticPr fontId="106" type="noConversion"/>
  </si>
  <si>
    <t>나. 건설기계</t>
    <phoneticPr fontId="106" type="noConversion"/>
  </si>
  <si>
    <t>장비명</t>
    <phoneticPr fontId="106" type="noConversion"/>
  </si>
  <si>
    <t>다. 운전경비</t>
    <phoneticPr fontId="106" type="noConversion"/>
  </si>
  <si>
    <t>경유단가</t>
    <phoneticPr fontId="106" type="noConversion"/>
  </si>
  <si>
    <t>잡품비
(주연료비의 %)</t>
    <phoneticPr fontId="106" type="noConversion"/>
  </si>
  <si>
    <t>조종원
(인/일)</t>
    <phoneticPr fontId="106" type="noConversion"/>
  </si>
  <si>
    <t>라. 손료</t>
    <phoneticPr fontId="106" type="noConversion"/>
  </si>
  <si>
    <t>내용시간</t>
    <phoneticPr fontId="106" type="noConversion"/>
  </si>
  <si>
    <t>연간표준가동시간</t>
    <phoneticPr fontId="106" type="noConversion"/>
  </si>
  <si>
    <t>상각비율</t>
    <phoneticPr fontId="106" type="noConversion"/>
  </si>
  <si>
    <r>
      <t>시간당(10</t>
    </r>
    <r>
      <rPr>
        <vertAlign val="superscript"/>
        <sz val="11"/>
        <rFont val="돋움"/>
        <family val="3"/>
        <charset val="129"/>
      </rPr>
      <t>-7</t>
    </r>
    <r>
      <rPr>
        <sz val="11"/>
        <rFont val="돋움"/>
        <family val="3"/>
      </rPr>
      <t>)</t>
    </r>
    <phoneticPr fontId="106" type="noConversion"/>
  </si>
  <si>
    <t>상각비
계수</t>
    <phoneticPr fontId="106" type="noConversion"/>
  </si>
  <si>
    <t>정비비
계수</t>
    <phoneticPr fontId="106" type="noConversion"/>
  </si>
  <si>
    <t>관리비 계수</t>
    <phoneticPr fontId="106" type="noConversion"/>
  </si>
  <si>
    <t>계</t>
    <phoneticPr fontId="106" type="noConversion"/>
  </si>
  <si>
    <t>재료비</t>
    <phoneticPr fontId="106" type="noConversion"/>
  </si>
  <si>
    <t>노무비</t>
    <phoneticPr fontId="106" type="noConversion"/>
  </si>
  <si>
    <t>굴삭기 (0.2)</t>
    <phoneticPr fontId="106" type="noConversion"/>
  </si>
  <si>
    <t>횡단경사별 절성토량</t>
    <phoneticPr fontId="106" type="noConversion"/>
  </si>
  <si>
    <t>횡단경사</t>
    <phoneticPr fontId="106" type="noConversion"/>
  </si>
  <si>
    <t>절토량</t>
    <phoneticPr fontId="106" type="noConversion"/>
  </si>
  <si>
    <t>성토량</t>
    <phoneticPr fontId="106" type="noConversion"/>
  </si>
  <si>
    <t>계</t>
    <phoneticPr fontId="106" type="noConversion"/>
  </si>
  <si>
    <t>f값</t>
    <phoneticPr fontId="106" type="noConversion"/>
  </si>
  <si>
    <t xml:space="preserve">                   토질별
변화율</t>
    <phoneticPr fontId="106" type="noConversion"/>
  </si>
  <si>
    <t>모래</t>
    <phoneticPr fontId="106" type="noConversion"/>
  </si>
  <si>
    <t>모래진흙(보통토)</t>
    <phoneticPr fontId="106" type="noConversion"/>
  </si>
  <si>
    <t>점질토</t>
    <phoneticPr fontId="106" type="noConversion"/>
  </si>
  <si>
    <t>역이섞인
점질</t>
    <phoneticPr fontId="106" type="noConversion"/>
  </si>
  <si>
    <t>호박돌
점질토</t>
    <phoneticPr fontId="106" type="noConversion"/>
  </si>
  <si>
    <t>연암</t>
    <phoneticPr fontId="106" type="noConversion"/>
  </si>
  <si>
    <t>연암보통암</t>
    <phoneticPr fontId="106" type="noConversion"/>
  </si>
  <si>
    <t>비고</t>
    <phoneticPr fontId="107" type="noConversion"/>
  </si>
  <si>
    <t>자연=&gt;흐트러짐</t>
    <phoneticPr fontId="106" type="noConversion"/>
  </si>
  <si>
    <t>자연=&gt;다져짐</t>
    <phoneticPr fontId="106" type="noConversion"/>
  </si>
  <si>
    <t>K값</t>
    <phoneticPr fontId="106" type="noConversion"/>
  </si>
  <si>
    <t>용이하게 굴착할 수 있는 연한 토질, 버킷에 산적으로 가득찰 때가 많은 조건이 좋은 모래, 보통토</t>
    <phoneticPr fontId="106" type="noConversion"/>
  </si>
  <si>
    <t>위 토질보다 약간 단단한 토질, 버킷에 거의 가득 채울 수 있는 모래, 보통토 및 조건좋은 점토</t>
    <phoneticPr fontId="106" type="noConversion"/>
  </si>
  <si>
    <t>버킷에 가득 채우기가 어렵거나 가벼운 발파를 필요로 하는 것, 단단한 점질토, 점토, 역질토</t>
    <phoneticPr fontId="106" type="noConversion"/>
  </si>
  <si>
    <t>버킷에 넣기 어렵고 불규칙한 공극이 생기는 것, 발파 리퍼작업에 의해 얻어진 암, 파쇄암, 호박돌, 역</t>
    <phoneticPr fontId="106" type="noConversion"/>
  </si>
  <si>
    <t>E값</t>
    <phoneticPr fontId="106" type="noConversion"/>
  </si>
  <si>
    <t>토질별</t>
    <phoneticPr fontId="106" type="noConversion"/>
  </si>
  <si>
    <t>자연상태</t>
    <phoneticPr fontId="106" type="noConversion"/>
  </si>
  <si>
    <t>흐트러진 상태</t>
    <phoneticPr fontId="106" type="noConversion"/>
  </si>
  <si>
    <t>양호</t>
    <phoneticPr fontId="106" type="noConversion"/>
  </si>
  <si>
    <t>보통</t>
    <phoneticPr fontId="106" type="noConversion"/>
  </si>
  <si>
    <t>불량</t>
    <phoneticPr fontId="106" type="noConversion"/>
  </si>
  <si>
    <t>양호</t>
    <phoneticPr fontId="106" type="noConversion"/>
  </si>
  <si>
    <t>모래, 사질토</t>
    <phoneticPr fontId="106" type="noConversion"/>
  </si>
  <si>
    <t>자갈섞인 흙, 점성토</t>
    <phoneticPr fontId="106" type="noConversion"/>
  </si>
  <si>
    <t>파쇄암</t>
    <phoneticPr fontId="106" type="noConversion"/>
  </si>
  <si>
    <t>Cm값</t>
    <phoneticPr fontId="106" type="noConversion"/>
  </si>
  <si>
    <t xml:space="preserve">             싸이클타임
규격</t>
    <phoneticPr fontId="106" type="noConversion"/>
  </si>
  <si>
    <t>0.12~0.4</t>
    <phoneticPr fontId="106" type="noConversion"/>
  </si>
  <si>
    <t>[붙임 1]</t>
    <phoneticPr fontId="107" type="noConversion"/>
  </si>
  <si>
    <t xml:space="preserve">m당 단가산출서 </t>
    <phoneticPr fontId="106" type="noConversion"/>
  </si>
  <si>
    <t>위  치 :</t>
    <phoneticPr fontId="106" type="noConversion"/>
  </si>
  <si>
    <t>횡단경사 :</t>
    <phoneticPr fontId="106" type="noConversion"/>
  </si>
  <si>
    <t>산   출  근  거</t>
    <phoneticPr fontId="106" type="noConversion"/>
  </si>
  <si>
    <t>노 무 비</t>
  </si>
  <si>
    <t>재 료 비</t>
  </si>
  <si>
    <t xml:space="preserve"> m당 절취량 : 절토</t>
    <phoneticPr fontId="106" type="noConversion"/>
  </si>
  <si>
    <t>m3 +</t>
    <phoneticPr fontId="106" type="noConversion"/>
  </si>
  <si>
    <t>성토</t>
    <phoneticPr fontId="106" type="noConversion"/>
  </si>
  <si>
    <t>m3 =</t>
    <phoneticPr fontId="106" type="noConversion"/>
  </si>
  <si>
    <t>m3</t>
    <phoneticPr fontId="106" type="noConversion"/>
  </si>
  <si>
    <t>q =</t>
    <phoneticPr fontId="106" type="noConversion"/>
  </si>
  <si>
    <t>f =</t>
    <phoneticPr fontId="106" type="noConversion"/>
  </si>
  <si>
    <t>K =</t>
    <phoneticPr fontId="106" type="noConversion"/>
  </si>
  <si>
    <t>E =</t>
    <phoneticPr fontId="106" type="noConversion"/>
  </si>
  <si>
    <t>Cm =</t>
    <phoneticPr fontId="106" type="noConversion"/>
  </si>
  <si>
    <t>sec (</t>
    <phoneticPr fontId="106" type="noConversion"/>
  </si>
  <si>
    <t>˚)</t>
    <phoneticPr fontId="106" type="noConversion"/>
  </si>
  <si>
    <t xml:space="preserve"> Q = 3600*q*K*f*E/Cm = </t>
    <phoneticPr fontId="106" type="noConversion"/>
  </si>
  <si>
    <t>m3/hr</t>
    <phoneticPr fontId="106" type="noConversion"/>
  </si>
  <si>
    <t xml:space="preserve"> 노 무 비 :</t>
    <phoneticPr fontId="106" type="noConversion"/>
  </si>
  <si>
    <t>/ Q *</t>
    <phoneticPr fontId="106" type="noConversion"/>
  </si>
  <si>
    <t>=</t>
    <phoneticPr fontId="106" type="noConversion"/>
  </si>
  <si>
    <t xml:space="preserve"> 재 료 비 :</t>
    <phoneticPr fontId="106" type="noConversion"/>
  </si>
  <si>
    <t>/ Q *</t>
    <phoneticPr fontId="106" type="noConversion"/>
  </si>
  <si>
    <t xml:space="preserve"> 경    비 :</t>
    <phoneticPr fontId="106" type="noConversion"/>
  </si>
  <si>
    <t>합       계</t>
    <phoneticPr fontId="106" type="noConversion"/>
  </si>
  <si>
    <t>○ 선목</t>
    <phoneticPr fontId="41" type="noConversion"/>
  </si>
  <si>
    <t>○ 미래목 본수</t>
    <phoneticPr fontId="41" type="noConversion"/>
  </si>
  <si>
    <t>구분</t>
    <phoneticPr fontId="41" type="noConversion"/>
  </si>
  <si>
    <t>조건</t>
    <phoneticPr fontId="41" type="noConversion"/>
  </si>
  <si>
    <t>○ 묘목찾기</t>
    <phoneticPr fontId="41" type="noConversion"/>
  </si>
  <si>
    <t>(줄베기, 모두베기에만 적용)</t>
    <phoneticPr fontId="41" type="noConversion"/>
  </si>
  <si>
    <t>묘목찾기</t>
    <phoneticPr fontId="41" type="noConversion"/>
  </si>
  <si>
    <t>본/ha</t>
    <phoneticPr fontId="41" type="noConversion"/>
  </si>
  <si>
    <t>인/100본</t>
    <phoneticPr fontId="41" type="noConversion"/>
  </si>
  <si>
    <t>보통인부</t>
    <phoneticPr fontId="41" type="noConversion"/>
  </si>
  <si>
    <t>맹아제거</t>
    <phoneticPr fontId="41" type="noConversion"/>
  </si>
  <si>
    <t>괭이,도끼 등</t>
    <phoneticPr fontId="41" type="noConversion"/>
  </si>
  <si>
    <t>○ 맹아제거</t>
    <phoneticPr fontId="41" type="noConversion"/>
  </si>
  <si>
    <t>(둘레베기, 줄베기에만 적용)</t>
    <phoneticPr fontId="41" type="noConversion"/>
  </si>
  <si>
    <t>둘레베기</t>
    <phoneticPr fontId="41" type="noConversion"/>
  </si>
  <si>
    <t>본/ha</t>
    <phoneticPr fontId="41" type="noConversion"/>
  </si>
  <si>
    <t>인/100본</t>
    <phoneticPr fontId="41" type="noConversion"/>
  </si>
  <si>
    <t>보통인부</t>
    <phoneticPr fontId="41" type="noConversion"/>
  </si>
  <si>
    <t>줄베기</t>
    <phoneticPr fontId="41" type="noConversion"/>
  </si>
  <si>
    <t>○ 둘레베기</t>
    <phoneticPr fontId="41" type="noConversion"/>
  </si>
  <si>
    <t>○ 줄베기</t>
    <phoneticPr fontId="41" type="noConversion"/>
  </si>
  <si>
    <t>ha</t>
    <phoneticPr fontId="41" type="noConversion"/>
  </si>
  <si>
    <t>인/ha</t>
    <phoneticPr fontId="41" type="noConversion"/>
  </si>
  <si>
    <t>ℓ/일.대</t>
    <phoneticPr fontId="41" type="noConversion"/>
  </si>
  <si>
    <t>휘발유</t>
    <phoneticPr fontId="41" type="noConversion"/>
  </si>
  <si>
    <t>대/ha</t>
    <phoneticPr fontId="41" type="noConversion"/>
  </si>
  <si>
    <t>1대1인</t>
    <phoneticPr fontId="41" type="noConversion"/>
  </si>
  <si>
    <t>예초기</t>
    <phoneticPr fontId="41" type="noConversion"/>
  </si>
  <si>
    <t>○ 모두베기</t>
    <phoneticPr fontId="41" type="noConversion"/>
  </si>
  <si>
    <t>수종</t>
    <phoneticPr fontId="39" type="noConversion"/>
  </si>
  <si>
    <t>높이</t>
    <phoneticPr fontId="39" type="noConversion"/>
  </si>
  <si>
    <t>수종높이</t>
    <phoneticPr fontId="39" type="noConversion"/>
  </si>
  <si>
    <t>품</t>
    <phoneticPr fontId="39" type="noConversion"/>
  </si>
  <si>
    <t>소나무</t>
    <phoneticPr fontId="39" type="noConversion"/>
  </si>
  <si>
    <t>0-1m</t>
    <phoneticPr fontId="39" type="noConversion"/>
  </si>
  <si>
    <t>0-2m</t>
    <phoneticPr fontId="39" type="noConversion"/>
  </si>
  <si>
    <t>구분</t>
    <phoneticPr fontId="39" type="noConversion"/>
  </si>
  <si>
    <t>1ha당</t>
    <phoneticPr fontId="39" type="noConversion"/>
  </si>
  <si>
    <t>단위</t>
    <phoneticPr fontId="39" type="noConversion"/>
  </si>
  <si>
    <t>0-4m</t>
    <phoneticPr fontId="39" type="noConversion"/>
  </si>
  <si>
    <t>약제처리</t>
    <phoneticPr fontId="39" type="noConversion"/>
  </si>
  <si>
    <t>600본 미만</t>
    <phoneticPr fontId="41" type="noConversion"/>
  </si>
  <si>
    <t>인</t>
    <phoneticPr fontId="39" type="noConversion"/>
  </si>
  <si>
    <t>0-6m</t>
    <phoneticPr fontId="39" type="noConversion"/>
  </si>
  <si>
    <t>인</t>
    <phoneticPr fontId="41" type="noConversion"/>
  </si>
  <si>
    <t>비닐랩밀봉</t>
    <phoneticPr fontId="39" type="noConversion"/>
  </si>
  <si>
    <t>600-800본</t>
    <phoneticPr fontId="39" type="noConversion"/>
  </si>
  <si>
    <t>2-4m</t>
    <phoneticPr fontId="39" type="noConversion"/>
  </si>
  <si>
    <t>칡뿌리절단기</t>
    <phoneticPr fontId="39" type="noConversion"/>
  </si>
  <si>
    <t>801-1,000본</t>
    <phoneticPr fontId="39" type="noConversion"/>
  </si>
  <si>
    <t>2-6m</t>
    <phoneticPr fontId="39" type="noConversion"/>
  </si>
  <si>
    <t>뿌리굴취</t>
    <phoneticPr fontId="39" type="noConversion"/>
  </si>
  <si>
    <t>1,001-1,200본</t>
    <phoneticPr fontId="39" type="noConversion"/>
  </si>
  <si>
    <t>4-6m</t>
    <phoneticPr fontId="39" type="noConversion"/>
  </si>
  <si>
    <t>특별인부</t>
    <phoneticPr fontId="41" type="noConversion"/>
  </si>
  <si>
    <t>1,200본 초과</t>
    <phoneticPr fontId="39" type="noConversion"/>
  </si>
  <si>
    <t>낙엽송</t>
    <phoneticPr fontId="39" type="noConversion"/>
  </si>
  <si>
    <t xml:space="preserve">  * 농약</t>
  </si>
  <si>
    <t xml:space="preserve">  * 장비손료(예취기)</t>
  </si>
  <si>
    <t>대/ha</t>
  </si>
  <si>
    <t>흉고직경</t>
    <phoneticPr fontId="39" type="noConversion"/>
  </si>
  <si>
    <t>벌목</t>
    <phoneticPr fontId="39" type="noConversion"/>
  </si>
  <si>
    <t>가지정리</t>
    <phoneticPr fontId="39" type="noConversion"/>
  </si>
  <si>
    <t>토막내기</t>
    <phoneticPr fontId="39" type="noConversion"/>
  </si>
  <si>
    <t>잣나무</t>
    <phoneticPr fontId="39" type="noConversion"/>
  </si>
  <si>
    <t>전목(벌목)</t>
    <phoneticPr fontId="39" type="noConversion"/>
  </si>
  <si>
    <t>10cm이하</t>
    <phoneticPr fontId="39" type="noConversion"/>
  </si>
  <si>
    <t>전간재(벌목+가지정리)</t>
    <phoneticPr fontId="39" type="noConversion"/>
  </si>
  <si>
    <t>단목(벌목+가지정리+토막내기)</t>
    <phoneticPr fontId="39" type="noConversion"/>
  </si>
  <si>
    <t>리기다</t>
    <phoneticPr fontId="39" type="noConversion"/>
  </si>
  <si>
    <t>48cm이상</t>
    <phoneticPr fontId="39" type="noConversion"/>
  </si>
  <si>
    <t>기타침엽수</t>
    <phoneticPr fontId="39" type="noConversion"/>
  </si>
  <si>
    <t>1대2인</t>
    <phoneticPr fontId="39" type="noConversion"/>
  </si>
  <si>
    <t>제거직경(cm)</t>
    <phoneticPr fontId="41" type="noConversion"/>
  </si>
  <si>
    <t>소요인력(/ha)</t>
    <phoneticPr fontId="41" type="noConversion"/>
  </si>
  <si>
    <t>평균직경</t>
    <phoneticPr fontId="41" type="noConversion"/>
  </si>
  <si>
    <t xml:space="preserve">   * 2cm</t>
    <phoneticPr fontId="41" type="noConversion"/>
  </si>
  <si>
    <t xml:space="preserve">   * 4cm</t>
    <phoneticPr fontId="41" type="noConversion"/>
  </si>
  <si>
    <t>인/ha</t>
    <phoneticPr fontId="39" type="noConversion"/>
  </si>
  <si>
    <t>숲가꾸기 할인할증요소 선택 기준(참고)</t>
    <phoneticPr fontId="39" type="noConversion"/>
  </si>
  <si>
    <t>할인할증요소</t>
    <phoneticPr fontId="39" type="noConversion"/>
  </si>
  <si>
    <t>요소분류</t>
    <phoneticPr fontId="39" type="noConversion"/>
  </si>
  <si>
    <t>할인할증율</t>
    <phoneticPr fontId="39" type="noConversion"/>
  </si>
  <si>
    <t>ha</t>
    <phoneticPr fontId="39" type="noConversion"/>
  </si>
  <si>
    <t>○ 투입인력 산정</t>
    <phoneticPr fontId="39" type="noConversion"/>
  </si>
  <si>
    <t xml:space="preserve"> - ha당 투입인력 :</t>
    <phoneticPr fontId="39" type="noConversion"/>
  </si>
  <si>
    <t>산물
임내정리</t>
    <phoneticPr fontId="41" type="noConversion"/>
  </si>
  <si>
    <t>집단화 정도</t>
    <phoneticPr fontId="41" type="noConversion"/>
  </si>
  <si>
    <t>제거대상식생(작업로설치)</t>
    <phoneticPr fontId="39" type="noConversion"/>
  </si>
  <si>
    <t>조림후경과년수</t>
    <phoneticPr fontId="41" type="noConversion"/>
  </si>
  <si>
    <t>집단화정도</t>
    <phoneticPr fontId="39" type="noConversion"/>
  </si>
  <si>
    <t>덩굴류 집단화정도</t>
  </si>
  <si>
    <t>규격재생산적용</t>
    <phoneticPr fontId="39" type="noConversion"/>
  </si>
  <si>
    <t>작업시기</t>
  </si>
  <si>
    <t>미적용</t>
    <phoneticPr fontId="39" type="noConversion"/>
  </si>
  <si>
    <t>덩굴피복도</t>
  </si>
  <si>
    <t>하층식생</t>
  </si>
  <si>
    <t>토양조건</t>
  </si>
  <si>
    <t>규격재생산여부</t>
    <phoneticPr fontId="39" type="noConversion"/>
  </si>
  <si>
    <t>제거대상식생량(어린나무)</t>
    <phoneticPr fontId="39" type="noConversion"/>
  </si>
  <si>
    <t>임상(어린나무가꾸기)</t>
    <phoneticPr fontId="39" type="noConversion"/>
  </si>
  <si>
    <t>합계</t>
    <phoneticPr fontId="39" type="noConversion"/>
  </si>
  <si>
    <t>○ 작업원 소요량 산출 :</t>
    <phoneticPr fontId="94" type="noConversion"/>
  </si>
  <si>
    <t>명</t>
    <phoneticPr fontId="94" type="noConversion"/>
  </si>
  <si>
    <t>작업단위</t>
    <phoneticPr fontId="94" type="noConversion"/>
  </si>
  <si>
    <t>선목</t>
    <phoneticPr fontId="41" type="noConversion"/>
  </si>
  <si>
    <t>경계표시</t>
    <phoneticPr fontId="41" type="noConversion"/>
  </si>
  <si>
    <t>작업로 선정</t>
    <phoneticPr fontId="41" type="noConversion"/>
  </si>
  <si>
    <t>작업로 설치</t>
    <phoneticPr fontId="41" type="noConversion"/>
  </si>
  <si>
    <t>풀베기</t>
    <phoneticPr fontId="41" type="noConversion"/>
  </si>
  <si>
    <t>덩굴류 제거</t>
    <phoneticPr fontId="41" type="noConversion"/>
  </si>
  <si>
    <t>솎아베기</t>
    <phoneticPr fontId="41" type="noConversion"/>
  </si>
  <si>
    <t>어린나무가꾸기</t>
    <phoneticPr fontId="41" type="noConversion"/>
  </si>
  <si>
    <t>가지치기</t>
    <phoneticPr fontId="41" type="noConversion"/>
  </si>
  <si>
    <t>산물임내정리</t>
    <phoneticPr fontId="41" type="noConversion"/>
  </si>
  <si>
    <t>계</t>
    <phoneticPr fontId="41" type="noConversion"/>
  </si>
  <si>
    <t>하향10%</t>
    <phoneticPr fontId="39" type="noConversion"/>
  </si>
  <si>
    <t>초급기술자</t>
    <phoneticPr fontId="41" type="noConversion"/>
  </si>
  <si>
    <t>하향20%</t>
    <phoneticPr fontId="39" type="noConversion"/>
  </si>
  <si>
    <t>하향30%</t>
    <phoneticPr fontId="39" type="noConversion"/>
  </si>
  <si>
    <t>덩굴류 집단화 정도</t>
  </si>
  <si>
    <t>전면적 제거</t>
  </si>
  <si>
    <t>개소당 평균면적이 1-3ha 미만</t>
  </si>
  <si>
    <t>개소당 평균면적이 1ha 미만</t>
  </si>
  <si>
    <t>1월-5월</t>
    <phoneticPr fontId="41" type="noConversion"/>
  </si>
  <si>
    <t>10월-12월</t>
    <phoneticPr fontId="41" type="noConversion"/>
  </si>
  <si>
    <t>6월-9월</t>
    <phoneticPr fontId="41" type="noConversion"/>
  </si>
  <si>
    <t>과소(20% 이하만 피복)</t>
  </si>
  <si>
    <t>소(20% 이하만 피복)</t>
  </si>
  <si>
    <t>보통(41%-60% 피복)</t>
  </si>
  <si>
    <t>밀(61%-80% 피복)</t>
  </si>
  <si>
    <t>과밀(81% 초과 피복)</t>
  </si>
  <si>
    <t>보행이 용이하다.</t>
  </si>
  <si>
    <t>보행하는데 약간의 어려움이 있다.</t>
  </si>
  <si>
    <t>식생을 제거하지 않고 보행이 곤란하다.</t>
  </si>
  <si>
    <t>장애물이 거의 없음</t>
  </si>
  <si>
    <t>돌 등 장애물 함량이 10%-30%인 지역</t>
    <phoneticPr fontId="41" type="noConversion"/>
  </si>
  <si>
    <t>돌 등 장애물 함량이 30% 이상인 지역</t>
  </si>
  <si>
    <t>2.1m</t>
  </si>
  <si>
    <t>강원지방소나무</t>
  </si>
  <si>
    <t>낙엽송</t>
  </si>
  <si>
    <t>잣나무</t>
  </si>
  <si>
    <t>기타활엽수</t>
  </si>
  <si>
    <t>(강원지방소나무)</t>
  </si>
  <si>
    <t>42㎝이상</t>
  </si>
  <si>
    <t>41㎝이하_x000D_27㎝이상</t>
  </si>
  <si>
    <t>26㎝이하_x000D_21㎝이상</t>
  </si>
  <si>
    <t>20㎝이하_x000D_18㎝이상</t>
  </si>
  <si>
    <t>17㎝이하_x000D_12㎝이상</t>
  </si>
  <si>
    <t>11㎝이하_x000D_6㎝이상</t>
  </si>
  <si>
    <t>(낙엽송)</t>
  </si>
  <si>
    <t>36㎝이상</t>
  </si>
  <si>
    <t>35㎝이하_x000D_24㎝이상</t>
  </si>
  <si>
    <t>23㎝이하_x000D_18㎝이상</t>
  </si>
  <si>
    <t>17㎝이하_x000D_15㎝이상</t>
  </si>
  <si>
    <t>14㎝이하_x000D_9㎝이상</t>
  </si>
  <si>
    <t>8㎝이하_x000D_6㎝이상</t>
  </si>
  <si>
    <t>(잣나무)</t>
  </si>
  <si>
    <t>(기타활엽수)</t>
  </si>
  <si>
    <t>27㎝이상</t>
  </si>
  <si>
    <t>26㎝이하_x000D_15㎝이상</t>
  </si>
  <si>
    <t>14㎝이하_x000D_12㎝이상</t>
  </si>
  <si>
    <t>횡성 63임반 2(나)소반(1)</t>
  </si>
  <si>
    <t>횡성 63임반 3(다)소반(1)</t>
  </si>
  <si>
    <t>횡성 63임반 4(라)소반(1)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</si>
</sst>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1" formatCode="_-* #,##0_-;\-* #,##0_-;_-* &quot;-&quot;_-;_-@_-"/>
    <numFmt numFmtId="43" formatCode="_-* #,##0.00_-;\-* #,##0.00_-;_-* &quot;-&quot;??_-;_-@_-"/>
    <numFmt numFmtId="176" formatCode="_(\$* #,##0_);_(\$* \(#,##0\);_(\$* \-??_);_(@_)"/>
    <numFmt numFmtId="177" formatCode="\$#,##0"/>
    <numFmt numFmtId="178" formatCode="_ * #,##0_ ;_ * \-#,##0_ ;_ * \-_ ;_ @_ "/>
    <numFmt numFmtId="179" formatCode="_ * #,##0.00_ ;_ * \-#,##0.00_ ;_ * \-??_ ;_ @_ "/>
    <numFmt numFmtId="180" formatCode="_(\$* #,##0_);_(\$* \(#,##0\);_(\$* \-_);_(@_)"/>
    <numFmt numFmtId="181" formatCode="&quot;₩$&quot;#,##0_);&quot;₩(₩$&quot;#,##0&quot;₩)&quot;"/>
    <numFmt numFmtId="182" formatCode="_(\$* #,##0.00_);_(\$* \(#,##0.00\);_(\$* \-??_);_(@_)"/>
    <numFmt numFmtId="183" formatCode="_-* #,##0.00\ _B_F_-;\-* #,##0.00\ _B_F_-;_-* \-??\ _B_F_-;_-@_-"/>
    <numFmt numFmtId="184" formatCode="_-* #,##0_-;\-* #,##0_-;_-* \-_-;_-@_-"/>
    <numFmt numFmtId="185" formatCode="_-* #,##0.0_-;\-* #,##0.0_-;_-* \-_-;_-@_-"/>
    <numFmt numFmtId="186" formatCode="_-* #,##0.0000_-;\-* #,##0.0000_-;_-* \-_-;_-@_-"/>
    <numFmt numFmtId="187" formatCode="_-* #,##0.00_-;\-* #,##0.00_-;_-* \-??_-;_-@_-"/>
    <numFmt numFmtId="188" formatCode="_-* #,##0.00_-;\-* #,##0.00_-;_-* \-_-;_-@_-"/>
    <numFmt numFmtId="189" formatCode="_-* #,##0.0_-;\-* #,##0.0_-;_-* \-??_-;_-@_-"/>
    <numFmt numFmtId="190" formatCode="0.0_ "/>
    <numFmt numFmtId="191" formatCode="0.00_ "/>
    <numFmt numFmtId="192" formatCode="0_);[Red]\(0\)"/>
    <numFmt numFmtId="193" formatCode="#,##0.0_ "/>
    <numFmt numFmtId="194" formatCode="#,##0_ "/>
    <numFmt numFmtId="195" formatCode="#,##0.0_);[Red]\(#,##0.0\)"/>
    <numFmt numFmtId="196" formatCode="0.0000_ "/>
    <numFmt numFmtId="197" formatCode="#,##0.000_ "/>
    <numFmt numFmtId="198" formatCode="#,##0.00_ "/>
    <numFmt numFmtId="199" formatCode="_-* #,##0.000_-;\-* #,##0.000_-;_-* \-_-;_-@_-"/>
    <numFmt numFmtId="200" formatCode="#,##0.0000_);[Red]\(#,##0.0000\)"/>
    <numFmt numFmtId="201" formatCode="0_ "/>
    <numFmt numFmtId="202" formatCode="#,##0.0000_ "/>
    <numFmt numFmtId="203" formatCode="0.0%"/>
    <numFmt numFmtId="204" formatCode="0.0"/>
    <numFmt numFmtId="205" formatCode="#&quot;인1조&quot;"/>
    <numFmt numFmtId="206" formatCode="_-* #,##0.00_-;\-* #,##0.00_-;_-* &quot;-&quot;_-;_-@_-"/>
    <numFmt numFmtId="207" formatCode="_-* #,##0.0000_-;\-* #,##0.0000_-;_-* &quot;-&quot;_-;_-@_-"/>
    <numFmt numFmtId="208" formatCode="_-* #,##0.000_-;\-* #,##0.000_-;_-* &quot;-&quot;??_-;_-@_-"/>
    <numFmt numFmtId="209" formatCode="_-* #,##0.0_-;\-* #,##0.0_-;_-* &quot;-&quot;_-;_-@_-"/>
    <numFmt numFmtId="210" formatCode="_(#,##0_);_(\(#,##0\);_(* &quot;-&quot;_);_(@_)"/>
    <numFmt numFmtId="211" formatCode="_(#,##0.0000_);_(\(#,##0.0000\);_(* &quot;-&quot;_);_(@_)"/>
  </numFmts>
  <fonts count="154" x14ac:knownFonts="1">
    <font>
      <sz val="11"/>
      <name val="돋움"/>
      <family val="3"/>
    </font>
    <font>
      <sz val="10"/>
      <name val="Arial"/>
      <family val="2"/>
    </font>
    <font>
      <sz val="10"/>
      <name val="돋움체"/>
      <family val="3"/>
    </font>
    <font>
      <sz val="12"/>
      <name val="바탕체"/>
      <family val="1"/>
    </font>
    <font>
      <sz val="10"/>
      <name val="Arial"/>
      <family val="2"/>
    </font>
    <font>
      <sz val="10"/>
      <name val="MS Sans Serif"/>
      <family val="2"/>
    </font>
    <font>
      <b/>
      <sz val="10"/>
      <name val="Arial"/>
      <family val="2"/>
    </font>
    <font>
      <sz val="8"/>
      <name val="Arial"/>
      <family val="2"/>
    </font>
    <font>
      <b/>
      <sz val="12"/>
      <name val="Arial"/>
      <family val="2"/>
    </font>
    <font>
      <b/>
      <sz val="18"/>
      <name val="Arial"/>
      <family val="2"/>
    </font>
    <font>
      <b/>
      <sz val="11"/>
      <name val="Arial"/>
      <family val="2"/>
    </font>
    <font>
      <b/>
      <sz val="11"/>
      <name val="돋움"/>
      <family val="3"/>
    </font>
    <font>
      <u/>
      <sz val="11"/>
      <color indexed="20"/>
      <name val="돋움"/>
      <family val="3"/>
    </font>
    <font>
      <sz val="11"/>
      <name val="돋움"/>
      <family val="3"/>
    </font>
    <font>
      <sz val="11"/>
      <color indexed="8"/>
      <name val="맑은 고딕"/>
      <family val="3"/>
    </font>
    <font>
      <sz val="11"/>
      <color indexed="8"/>
      <name val="맑은 고딕"/>
      <family val="3"/>
    </font>
    <font>
      <sz val="11"/>
      <name val="굴림"/>
      <family val="3"/>
      <charset val="129"/>
    </font>
    <font>
      <b/>
      <sz val="20"/>
      <name val="굴림"/>
      <family val="3"/>
      <charset val="129"/>
    </font>
    <font>
      <sz val="20"/>
      <name val="굴림"/>
      <family val="3"/>
      <charset val="129"/>
    </font>
    <font>
      <b/>
      <sz val="16"/>
      <name val="굴림"/>
      <family val="3"/>
      <charset val="129"/>
    </font>
    <font>
      <b/>
      <sz val="11"/>
      <name val="굴림"/>
      <family val="3"/>
      <charset val="129"/>
    </font>
    <font>
      <sz val="11"/>
      <name val="굴림체"/>
      <family val="3"/>
    </font>
    <font>
      <sz val="12"/>
      <name val="굴림"/>
      <family val="3"/>
      <charset val="129"/>
    </font>
    <font>
      <sz val="8"/>
      <name val="굴림체"/>
      <family val="3"/>
    </font>
    <font>
      <sz val="9"/>
      <name val="굴림"/>
      <family val="3"/>
      <charset val="129"/>
    </font>
    <font>
      <b/>
      <sz val="9"/>
      <name val="굴림"/>
      <family val="3"/>
      <charset val="129"/>
    </font>
    <font>
      <sz val="10"/>
      <name val="굴림"/>
      <family val="3"/>
      <charset val="129"/>
    </font>
    <font>
      <b/>
      <sz val="10"/>
      <name val="굴림"/>
      <family val="3"/>
      <charset val="129"/>
    </font>
    <font>
      <vertAlign val="superscript"/>
      <sz val="9"/>
      <name val="굴림"/>
      <family val="3"/>
      <charset val="129"/>
    </font>
    <font>
      <b/>
      <vertAlign val="superscript"/>
      <sz val="9"/>
      <name val="굴림"/>
      <family val="3"/>
      <charset val="129"/>
    </font>
    <font>
      <sz val="20"/>
      <name val="굴림체"/>
      <family val="3"/>
    </font>
    <font>
      <sz val="12"/>
      <name val="굴림체"/>
      <family val="3"/>
    </font>
    <font>
      <b/>
      <sz val="9"/>
      <color indexed="10"/>
      <name val="굴림체"/>
      <family val="3"/>
    </font>
    <font>
      <b/>
      <sz val="11"/>
      <color indexed="10"/>
      <name val="HY헤드라인M"/>
      <family val="1"/>
    </font>
    <font>
      <b/>
      <sz val="8"/>
      <name val="굴림체"/>
      <family val="3"/>
    </font>
    <font>
      <b/>
      <sz val="10"/>
      <name val="굴림체"/>
      <family val="3"/>
    </font>
    <font>
      <b/>
      <sz val="10"/>
      <name val="돋움"/>
      <family val="3"/>
    </font>
    <font>
      <b/>
      <sz val="8"/>
      <name val="돋움"/>
      <family val="3"/>
    </font>
    <font>
      <sz val="6"/>
      <name val="굴림체"/>
      <family val="3"/>
    </font>
    <font>
      <b/>
      <sz val="6"/>
      <name val="굴림체"/>
      <family val="3"/>
    </font>
    <font>
      <sz val="6"/>
      <name val="돋움"/>
      <family val="3"/>
    </font>
    <font>
      <sz val="8"/>
      <name val="돋움"/>
      <family val="3"/>
    </font>
    <font>
      <sz val="12"/>
      <color indexed="9"/>
      <name val="바탕"/>
      <family val="1"/>
      <charset val="129"/>
    </font>
    <font>
      <sz val="12"/>
      <color indexed="9"/>
      <name val="돋움"/>
      <family val="3"/>
    </font>
    <font>
      <sz val="14"/>
      <name val="돋움"/>
      <family val="3"/>
    </font>
    <font>
      <b/>
      <sz val="20"/>
      <name val="돋움"/>
      <family val="3"/>
    </font>
    <font>
      <b/>
      <sz val="18"/>
      <name val="돋움"/>
      <family val="3"/>
    </font>
    <font>
      <b/>
      <sz val="16"/>
      <name val="돋움"/>
      <family val="3"/>
    </font>
    <font>
      <sz val="12"/>
      <name val="돋움"/>
      <family val="3"/>
    </font>
    <font>
      <b/>
      <sz val="14"/>
      <name val="돋움"/>
      <family val="3"/>
    </font>
    <font>
      <sz val="9"/>
      <name val="돋움"/>
      <family val="3"/>
    </font>
    <font>
      <sz val="10"/>
      <name val="돋움"/>
      <family val="3"/>
    </font>
    <font>
      <b/>
      <sz val="22"/>
      <name val="굴림"/>
      <family val="3"/>
      <charset val="129"/>
    </font>
    <font>
      <b/>
      <sz val="18"/>
      <name val="굴림"/>
      <family val="3"/>
      <charset val="129"/>
    </font>
    <font>
      <sz val="11"/>
      <name val="새굴림"/>
      <family val="1"/>
    </font>
    <font>
      <b/>
      <sz val="24"/>
      <name val="새굴림"/>
      <family val="1"/>
    </font>
    <font>
      <b/>
      <sz val="11"/>
      <name val="새굴림"/>
      <family val="1"/>
    </font>
    <font>
      <b/>
      <sz val="24"/>
      <name val="돋움"/>
      <family val="3"/>
    </font>
    <font>
      <sz val="12"/>
      <color indexed="10"/>
      <name val="돋움"/>
      <family val="3"/>
    </font>
    <font>
      <i/>
      <sz val="12"/>
      <name val="돋움"/>
      <family val="3"/>
    </font>
    <font>
      <b/>
      <sz val="12"/>
      <name val="돋움"/>
      <family val="3"/>
    </font>
    <font>
      <sz val="11"/>
      <color indexed="10"/>
      <name val="돋움"/>
      <family val="3"/>
    </font>
    <font>
      <b/>
      <sz val="20"/>
      <name val="돋움"/>
      <family val="3"/>
    </font>
    <font>
      <b/>
      <sz val="11"/>
      <color indexed="10"/>
      <name val="돋움"/>
      <family val="3"/>
    </font>
    <font>
      <sz val="11"/>
      <color indexed="12"/>
      <name val="돋움"/>
      <family val="3"/>
    </font>
    <font>
      <b/>
      <sz val="24"/>
      <color indexed="12"/>
      <name val="돋움"/>
      <family val="3"/>
    </font>
    <font>
      <sz val="14"/>
      <color indexed="12"/>
      <name val="돋움"/>
      <family val="3"/>
    </font>
    <font>
      <sz val="12"/>
      <color indexed="12"/>
      <name val="돋움"/>
      <family val="3"/>
    </font>
    <font>
      <b/>
      <sz val="12"/>
      <color indexed="12"/>
      <name val="돋움"/>
      <family val="3"/>
    </font>
    <font>
      <b/>
      <sz val="14"/>
      <color indexed="12"/>
      <name val="돋움"/>
      <family val="3"/>
    </font>
    <font>
      <b/>
      <sz val="20"/>
      <name val="굴림체"/>
      <family val="3"/>
    </font>
    <font>
      <sz val="11"/>
      <name val="굴림체"/>
      <family val="3"/>
    </font>
    <font>
      <sz val="11"/>
      <color indexed="8"/>
      <name val="굴림체"/>
      <family val="3"/>
    </font>
    <font>
      <sz val="10"/>
      <color indexed="8"/>
      <name val="굴림체"/>
      <family val="3"/>
    </font>
    <font>
      <b/>
      <sz val="10"/>
      <color indexed="8"/>
      <name val="굴림체"/>
      <family val="3"/>
    </font>
    <font>
      <b/>
      <sz val="18"/>
      <name val="굴림체"/>
      <family val="3"/>
    </font>
    <font>
      <b/>
      <sz val="11"/>
      <color indexed="8"/>
      <name val="맑은 고딕"/>
      <family val="3"/>
    </font>
    <font>
      <sz val="10"/>
      <color indexed="8"/>
      <name val="굴림체"/>
      <family val="3"/>
    </font>
    <font>
      <sz val="22"/>
      <name val="굴림체"/>
      <family val="3"/>
    </font>
    <font>
      <sz val="14"/>
      <name val="굴림체"/>
      <family val="3"/>
    </font>
    <font>
      <b/>
      <sz val="14"/>
      <name val="굴림체"/>
      <family val="3"/>
    </font>
    <font>
      <b/>
      <sz val="12"/>
      <name val="굴림체"/>
      <family val="3"/>
    </font>
    <font>
      <sz val="12"/>
      <name val="굴림체"/>
      <family val="3"/>
    </font>
    <font>
      <sz val="12"/>
      <name val="돋움"/>
      <family val="3"/>
    </font>
    <font>
      <sz val="11"/>
      <name val="돋움"/>
      <family val="3"/>
    </font>
    <font>
      <sz val="11"/>
      <color indexed="8"/>
      <name val="돋움"/>
      <family val="3"/>
    </font>
    <font>
      <sz val="8"/>
      <name val="돋움"/>
      <family val="3"/>
    </font>
    <font>
      <sz val="11"/>
      <color indexed="8"/>
      <name val="Calibri"/>
      <family val="2"/>
    </font>
    <font>
      <sz val="12"/>
      <color indexed="8"/>
      <name val="돋움"/>
      <family val="3"/>
    </font>
    <font>
      <sz val="8"/>
      <name val="돋움"/>
      <family val="3"/>
    </font>
    <font>
      <b/>
      <sz val="12"/>
      <color indexed="8"/>
      <name val="돋움"/>
      <family val="3"/>
    </font>
    <font>
      <b/>
      <sz val="20"/>
      <name val="돋움"/>
      <family val="3"/>
    </font>
    <font>
      <b/>
      <sz val="12"/>
      <color indexed="10"/>
      <name val="돋움"/>
      <family val="3"/>
    </font>
    <font>
      <b/>
      <sz val="10"/>
      <name val="돋움"/>
      <family val="3"/>
    </font>
    <font>
      <sz val="8"/>
      <name val="맑은 고딕"/>
      <family val="3"/>
    </font>
    <font>
      <sz val="9"/>
      <name val="돋움"/>
      <family val="3"/>
    </font>
    <font>
      <b/>
      <sz val="9"/>
      <name val="돋움"/>
      <family val="3"/>
    </font>
    <font>
      <sz val="9"/>
      <color indexed="8"/>
      <name val="돋움"/>
      <family val="3"/>
    </font>
    <font>
      <sz val="10"/>
      <color indexed="8"/>
      <name val="돋움"/>
      <family val="3"/>
    </font>
    <font>
      <sz val="8"/>
      <name val="돋움"/>
      <family val="3"/>
    </font>
    <font>
      <sz val="8"/>
      <name val="맑은 고딕"/>
      <family val="3"/>
    </font>
    <font>
      <sz val="11"/>
      <name val="돋움"/>
      <family val="3"/>
    </font>
    <font>
      <vertAlign val="superscript"/>
      <sz val="10"/>
      <color indexed="8"/>
      <name val="돋움"/>
      <family val="3"/>
    </font>
    <font>
      <sz val="10"/>
      <name val="돋움"/>
      <family val="3"/>
    </font>
    <font>
      <vertAlign val="superscript"/>
      <sz val="10"/>
      <color indexed="10"/>
      <name val="돋움"/>
      <family val="3"/>
    </font>
    <font>
      <sz val="10"/>
      <color indexed="10"/>
      <name val="돋움"/>
      <family val="3"/>
    </font>
    <font>
      <sz val="8"/>
      <name val="돋움"/>
      <family val="3"/>
      <charset val="129"/>
    </font>
    <font>
      <sz val="8"/>
      <name val="맑은 고딕"/>
      <family val="3"/>
      <charset val="129"/>
    </font>
    <font>
      <sz val="11"/>
      <color indexed="10"/>
      <name val="돋움"/>
      <family val="3"/>
      <charset val="129"/>
    </font>
    <font>
      <sz val="10"/>
      <name val="맑은 고딕"/>
      <family val="3"/>
      <charset val="129"/>
    </font>
    <font>
      <b/>
      <sz val="16"/>
      <name val="돋움"/>
      <family val="3"/>
      <charset val="129"/>
    </font>
    <font>
      <vertAlign val="superscript"/>
      <sz val="11"/>
      <name val="돋움"/>
      <family val="3"/>
      <charset val="129"/>
    </font>
    <font>
      <sz val="9"/>
      <name val="맑은 고딕"/>
      <family val="3"/>
      <charset val="129"/>
    </font>
    <font>
      <sz val="11"/>
      <name val="돋움"/>
      <family val="3"/>
      <charset val="129"/>
    </font>
    <font>
      <b/>
      <sz val="16"/>
      <name val="맑은 고딕"/>
      <family val="3"/>
      <charset val="129"/>
    </font>
    <font>
      <b/>
      <sz val="12"/>
      <name val="맑은 고딕"/>
      <family val="3"/>
      <charset val="129"/>
    </font>
    <font>
      <sz val="12"/>
      <name val="맑은 고딕"/>
      <family val="3"/>
      <charset val="129"/>
    </font>
    <font>
      <sz val="14"/>
      <name val="맑은 고딕"/>
      <family val="3"/>
      <charset val="129"/>
    </font>
    <font>
      <b/>
      <sz val="10"/>
      <name val="맑은 고딕"/>
      <family val="3"/>
      <charset val="129"/>
    </font>
    <font>
      <sz val="10"/>
      <name val="돋움"/>
      <family val="3"/>
      <charset val="129"/>
    </font>
    <font>
      <b/>
      <sz val="12"/>
      <name val="돋움"/>
      <family val="3"/>
      <charset val="129"/>
    </font>
    <font>
      <sz val="11"/>
      <color indexed="14"/>
      <name val="Calibri"/>
      <family val="2"/>
    </font>
    <font>
      <sz val="11"/>
      <color indexed="8"/>
      <name val="맑은 고딕"/>
      <family val="3"/>
      <charset val="129"/>
    </font>
    <font>
      <b/>
      <sz val="18"/>
      <color indexed="62"/>
      <name val="Cambria"/>
      <family val="1"/>
    </font>
    <font>
      <b/>
      <sz val="15"/>
      <color indexed="62"/>
      <name val="Calibri"/>
      <family val="2"/>
    </font>
    <font>
      <b/>
      <sz val="13"/>
      <color indexed="62"/>
      <name val="Calibri"/>
      <family val="2"/>
    </font>
    <font>
      <b/>
      <sz val="11"/>
      <color indexed="62"/>
      <name val="Calibri"/>
      <family val="2"/>
    </font>
    <font>
      <b/>
      <sz val="12"/>
      <color indexed="8"/>
      <name val="돋움"/>
      <family val="3"/>
      <charset val="129"/>
    </font>
    <font>
      <sz val="11"/>
      <color indexed="8"/>
      <name val="돋움"/>
      <family val="3"/>
      <charset val="129"/>
    </font>
    <font>
      <sz val="11"/>
      <color indexed="8"/>
      <name val="돋움"/>
      <family val="3"/>
      <charset val="129"/>
    </font>
    <font>
      <b/>
      <sz val="10"/>
      <color indexed="8"/>
      <name val="돋움"/>
      <family val="3"/>
      <charset val="129"/>
    </font>
    <font>
      <sz val="10"/>
      <color indexed="8"/>
      <name val="돋움"/>
      <family val="3"/>
      <charset val="129"/>
    </font>
    <font>
      <sz val="10"/>
      <color indexed="10"/>
      <name val="돋움"/>
      <family val="3"/>
      <charset val="129"/>
    </font>
    <font>
      <b/>
      <sz val="11"/>
      <color indexed="10"/>
      <name val="굴림체"/>
      <family val="3"/>
      <charset val="129"/>
    </font>
    <font>
      <sz val="12"/>
      <color indexed="8"/>
      <name val="맑은 고딕"/>
      <family val="3"/>
      <charset val="129"/>
    </font>
    <font>
      <b/>
      <sz val="11"/>
      <color indexed="8"/>
      <name val="맑은 고딕"/>
      <family val="3"/>
      <charset val="129"/>
    </font>
    <font>
      <b/>
      <sz val="11"/>
      <color indexed="10"/>
      <name val="굴림"/>
      <family val="3"/>
      <charset val="129"/>
    </font>
    <font>
      <sz val="20"/>
      <color indexed="8"/>
      <name val="돋움"/>
      <family val="3"/>
      <charset val="129"/>
    </font>
    <font>
      <b/>
      <sz val="24"/>
      <color indexed="8"/>
      <name val="맑은 고딕"/>
      <family val="3"/>
      <charset val="129"/>
    </font>
    <font>
      <sz val="12"/>
      <color indexed="8"/>
      <name val="맑은 고딕"/>
      <family val="3"/>
      <charset val="129"/>
    </font>
    <font>
      <b/>
      <sz val="12"/>
      <color indexed="8"/>
      <name val="맑은 고딕"/>
      <family val="3"/>
      <charset val="129"/>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sz val="11"/>
      <color rgb="FF006100"/>
      <name val="Calibri"/>
      <family val="2"/>
    </font>
    <font>
      <b/>
      <sz val="11"/>
      <color rgb="FF3F3F3F"/>
      <name val="Calibri"/>
      <family val="2"/>
    </font>
    <font>
      <sz val="11"/>
      <color theme="1"/>
      <name val="맑은 고딕"/>
      <family val="3"/>
      <charset val="129"/>
      <scheme val="minor"/>
    </font>
  </fonts>
  <fills count="5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9"/>
        <bgColor indexed="26"/>
      </patternFill>
    </fill>
    <fill>
      <patternFill patternType="solid">
        <fgColor indexed="19"/>
      </patternFill>
    </fill>
    <fill>
      <patternFill patternType="solid">
        <fgColor indexed="54"/>
      </patternFill>
    </fill>
    <fill>
      <patternFill patternType="solid">
        <fgColor indexed="44"/>
        <bgColor indexed="31"/>
      </patternFill>
    </fill>
    <fill>
      <patternFill patternType="solid">
        <fgColor indexed="42"/>
        <bgColor indexed="27"/>
      </patternFill>
    </fill>
    <fill>
      <patternFill patternType="solid">
        <fgColor indexed="17"/>
        <bgColor indexed="21"/>
      </patternFill>
    </fill>
    <fill>
      <patternFill patternType="solid">
        <fgColor indexed="31"/>
        <bgColor indexed="22"/>
      </patternFill>
    </fill>
    <fill>
      <patternFill patternType="solid">
        <fgColor indexed="13"/>
        <bgColor indexed="34"/>
      </patternFill>
    </fill>
    <fill>
      <patternFill patternType="solid">
        <fgColor indexed="43"/>
        <bgColor indexed="26"/>
      </patternFill>
    </fill>
    <fill>
      <patternFill patternType="solid">
        <fgColor indexed="27"/>
        <bgColor indexed="41"/>
      </patternFill>
    </fill>
    <fill>
      <patternFill patternType="solid">
        <fgColor indexed="52"/>
        <bgColor indexed="51"/>
      </patternFill>
    </fill>
    <fill>
      <patternFill patternType="solid">
        <fgColor indexed="53"/>
        <bgColor indexed="34"/>
      </patternFill>
    </fill>
    <fill>
      <patternFill patternType="solid">
        <fgColor indexed="53"/>
        <bgColor indexed="64"/>
      </patternFill>
    </fill>
    <fill>
      <patternFill patternType="solid">
        <fgColor indexed="34"/>
        <bgColor indexed="26"/>
      </patternFill>
    </fill>
    <fill>
      <patternFill patternType="solid">
        <fgColor indexed="34"/>
        <bgColor indexed="27"/>
      </patternFill>
    </fill>
    <fill>
      <patternFill patternType="solid">
        <fgColor indexed="34"/>
        <bgColor indexed="41"/>
      </patternFill>
    </fill>
    <fill>
      <patternFill patternType="solid">
        <fgColor indexed="34"/>
        <bgColor indexed="64"/>
      </patternFill>
    </fill>
    <fill>
      <patternFill patternType="solid">
        <fgColor indexed="27"/>
        <bgColor indexed="64"/>
      </patternFill>
    </fill>
    <fill>
      <patternFill patternType="solid">
        <fgColor indexed="47"/>
        <bgColor indexed="51"/>
      </patternFill>
    </fill>
    <fill>
      <patternFill patternType="solid">
        <fgColor indexed="22"/>
        <bgColor indexed="64"/>
      </patternFill>
    </fill>
    <fill>
      <patternFill patternType="solid">
        <fgColor indexed="44"/>
        <bgColor indexed="64"/>
      </patternFill>
    </fill>
    <fill>
      <patternFill patternType="solid">
        <fgColor indexed="9"/>
        <bgColor indexed="31"/>
      </patternFill>
    </fill>
    <fill>
      <patternFill patternType="solid">
        <fgColor indexed="49"/>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49"/>
        <b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22"/>
        <bgColor indexed="31"/>
      </patternFill>
    </fill>
    <fill>
      <patternFill patternType="solid">
        <fgColor indexed="49"/>
        <bgColor indexed="41"/>
      </patternFill>
    </fill>
    <fill>
      <patternFill patternType="solid">
        <fgColor indexed="2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FFFFCC"/>
      </patternFill>
    </fill>
    <fill>
      <patternFill patternType="solid">
        <fgColor rgb="FFFFEB9C"/>
      </patternFill>
    </fill>
    <fill>
      <patternFill patternType="solid">
        <fgColor rgb="FFA5A5A5"/>
      </patternFill>
    </fill>
    <fill>
      <patternFill patternType="solid">
        <fgColor rgb="FFFFCC99"/>
      </patternFill>
    </fill>
    <fill>
      <patternFill patternType="solid">
        <fgColor rgb="FFC6EFCE"/>
      </patternFill>
    </fill>
  </fills>
  <borders count="389">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right/>
      <top style="double">
        <color indexed="8"/>
      </top>
      <bottom/>
      <diagonal/>
    </border>
    <border>
      <left/>
      <right/>
      <top/>
      <bottom style="thin">
        <color indexed="8"/>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right style="thin">
        <color indexed="8"/>
      </right>
      <top/>
      <bottom style="double">
        <color indexed="8"/>
      </bottom>
      <diagonal/>
    </border>
    <border>
      <left style="medium">
        <color indexed="8"/>
      </left>
      <right style="medium">
        <color indexed="8"/>
      </right>
      <top style="medium">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medium">
        <color indexed="8"/>
      </left>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bottom/>
      <diagonal/>
    </border>
    <border>
      <left style="medium">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top/>
      <bottom style="thin">
        <color indexed="8"/>
      </bottom>
      <diagonal/>
    </border>
    <border>
      <left style="medium">
        <color indexed="8"/>
      </left>
      <right style="thin">
        <color indexed="8"/>
      </right>
      <top style="thin">
        <color indexed="8"/>
      </top>
      <bottom style="double">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top/>
      <bottom/>
      <diagonal/>
    </border>
    <border>
      <left/>
      <right style="thin">
        <color indexed="8"/>
      </right>
      <top/>
      <bottom/>
      <diagonal/>
    </border>
    <border>
      <left style="thin">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style="hair">
        <color indexed="8"/>
      </right>
      <top style="hair">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double">
        <color indexed="8"/>
      </bottom>
      <diagonal/>
    </border>
    <border>
      <left style="hair">
        <color indexed="8"/>
      </left>
      <right/>
      <top style="hair">
        <color indexed="8"/>
      </top>
      <bottom style="double">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double">
        <color indexed="8"/>
      </right>
      <top style="hair">
        <color indexed="8"/>
      </top>
      <bottom style="hair">
        <color indexed="8"/>
      </bottom>
      <diagonal/>
    </border>
    <border>
      <left style="hair">
        <color indexed="8"/>
      </left>
      <right style="hair">
        <color indexed="8"/>
      </right>
      <top/>
      <bottom style="thin">
        <color indexed="8"/>
      </bottom>
      <diagonal/>
    </border>
    <border>
      <left style="hair">
        <color indexed="8"/>
      </left>
      <right style="double">
        <color indexed="8"/>
      </right>
      <top style="thin">
        <color indexed="8"/>
      </top>
      <bottom style="hair">
        <color indexed="8"/>
      </bottom>
      <diagonal/>
    </border>
    <border>
      <left/>
      <right style="hair">
        <color indexed="8"/>
      </right>
      <top/>
      <bottom style="thin">
        <color indexed="8"/>
      </bottom>
      <diagonal/>
    </border>
    <border>
      <left style="hair">
        <color indexed="8"/>
      </left>
      <right style="double">
        <color indexed="8"/>
      </right>
      <top style="hair">
        <color indexed="8"/>
      </top>
      <bottom style="thin">
        <color indexed="8"/>
      </bottom>
      <diagonal/>
    </border>
    <border>
      <left style="double">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bottom style="hair">
        <color indexed="8"/>
      </bottom>
      <diagonal/>
    </border>
    <border>
      <left style="double">
        <color indexed="8"/>
      </left>
      <right/>
      <top style="hair">
        <color indexed="8"/>
      </top>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bottom style="double">
        <color indexed="8"/>
      </bottom>
      <diagonal/>
    </border>
    <border>
      <left style="hair">
        <color indexed="8"/>
      </left>
      <right style="double">
        <color indexed="8"/>
      </right>
      <top style="hair">
        <color indexed="8"/>
      </top>
      <bottom style="double">
        <color indexed="8"/>
      </bottom>
      <diagonal/>
    </border>
    <border>
      <left/>
      <right/>
      <top/>
      <bottom style="hair">
        <color indexed="8"/>
      </bottom>
      <diagonal/>
    </border>
    <border>
      <left style="double">
        <color indexed="8"/>
      </left>
      <right style="hair">
        <color indexed="8"/>
      </right>
      <top style="hair">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double">
        <color indexed="8"/>
      </left>
      <right style="thin">
        <color indexed="8"/>
      </right>
      <top/>
      <bottom style="thin">
        <color indexed="8"/>
      </bottom>
      <diagonal/>
    </border>
    <border>
      <left style="double">
        <color indexed="8"/>
      </left>
      <right style="hair">
        <color indexed="8"/>
      </right>
      <top style="thin">
        <color indexed="8"/>
      </top>
      <bottom style="double">
        <color indexed="8"/>
      </bottom>
      <diagonal/>
    </border>
    <border>
      <left style="hair">
        <color indexed="8"/>
      </left>
      <right/>
      <top/>
      <bottom style="double">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double">
        <color indexed="8"/>
      </right>
      <top style="thin">
        <color indexed="8"/>
      </top>
      <bottom style="thin">
        <color indexed="8"/>
      </bottom>
      <diagonal/>
    </border>
    <border>
      <left/>
      <right style="hair">
        <color indexed="8"/>
      </right>
      <top/>
      <bottom style="double">
        <color indexed="8"/>
      </bottom>
      <diagonal/>
    </border>
    <border>
      <left style="double">
        <color indexed="8"/>
      </left>
      <right style="hair">
        <color indexed="8"/>
      </right>
      <top/>
      <bottom/>
      <diagonal/>
    </border>
    <border>
      <left style="double">
        <color indexed="8"/>
      </left>
      <right style="hair">
        <color indexed="8"/>
      </right>
      <top style="thin">
        <color indexed="8"/>
      </top>
      <bottom/>
      <diagonal/>
    </border>
    <border>
      <left style="double">
        <color indexed="8"/>
      </left>
      <right style="hair">
        <color indexed="8"/>
      </right>
      <top/>
      <bottom style="thin">
        <color indexed="8"/>
      </bottom>
      <diagonal/>
    </border>
    <border>
      <left style="thin">
        <color indexed="8"/>
      </left>
      <right/>
      <top/>
      <bottom style="double">
        <color indexed="8"/>
      </bottom>
      <diagonal/>
    </border>
    <border>
      <left style="thin">
        <color indexed="8"/>
      </left>
      <right style="thin">
        <color indexed="8"/>
      </right>
      <top style="double">
        <color indexed="8"/>
      </top>
      <bottom style="hair">
        <color indexed="8"/>
      </bottom>
      <diagonal/>
    </border>
    <border>
      <left style="thin">
        <color indexed="8"/>
      </left>
      <right/>
      <top style="double">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diagonal/>
    </border>
    <border>
      <left style="thin">
        <color indexed="8"/>
      </left>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medium">
        <color indexed="8"/>
      </right>
      <top/>
      <bottom/>
      <diagonal/>
    </border>
    <border>
      <left style="thin">
        <color indexed="8"/>
      </left>
      <right/>
      <top style="thin">
        <color indexed="8"/>
      </top>
      <bottom style="medium">
        <color indexed="8"/>
      </bottom>
      <diagonal/>
    </border>
    <border>
      <left/>
      <right style="thin">
        <color indexed="8"/>
      </right>
      <top/>
      <bottom style="medium">
        <color indexed="8"/>
      </bottom>
      <diagonal/>
    </border>
    <border>
      <left style="thin">
        <color indexed="64"/>
      </left>
      <right/>
      <top style="thin">
        <color indexed="8"/>
      </top>
      <bottom/>
      <diagonal/>
    </border>
    <border>
      <left style="medium">
        <color indexed="8"/>
      </left>
      <right style="thin">
        <color indexed="8"/>
      </right>
      <top style="medium">
        <color indexed="8"/>
      </top>
      <bottom style="medium">
        <color indexed="64"/>
      </bottom>
      <diagonal/>
    </border>
    <border>
      <left style="thin">
        <color indexed="64"/>
      </left>
      <right style="thin">
        <color indexed="8"/>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8"/>
      </left>
      <right/>
      <top style="double">
        <color indexed="8"/>
      </top>
      <bottom style="medium">
        <color indexed="8"/>
      </bottom>
      <diagonal/>
    </border>
    <border>
      <left style="thin">
        <color indexed="64"/>
      </left>
      <right style="thin">
        <color indexed="8"/>
      </right>
      <top/>
      <bottom style="medium">
        <color indexed="64"/>
      </bottom>
      <diagonal/>
    </border>
    <border>
      <left style="medium">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medium">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64"/>
      </left>
      <right style="thin">
        <color indexed="8"/>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double">
        <color indexed="64"/>
      </left>
      <right style="hair">
        <color indexed="8"/>
      </right>
      <top style="hair">
        <color indexed="8"/>
      </top>
      <bottom style="double">
        <color indexed="8"/>
      </bottom>
      <diagonal/>
    </border>
    <border>
      <left style="hair">
        <color indexed="8"/>
      </left>
      <right/>
      <top/>
      <bottom style="thin">
        <color indexed="8"/>
      </bottom>
      <diagonal/>
    </border>
    <border>
      <left style="double">
        <color indexed="64"/>
      </left>
      <right style="hair">
        <color indexed="8"/>
      </right>
      <top/>
      <bottom/>
      <diagonal/>
    </border>
    <border>
      <left/>
      <right style="hair">
        <color indexed="8"/>
      </right>
      <top style="hair">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style="hair">
        <color indexed="8"/>
      </left>
      <right style="hair">
        <color indexed="8"/>
      </right>
      <top style="thin">
        <color indexed="8"/>
      </top>
      <bottom/>
      <diagonal/>
    </border>
    <border>
      <left style="hair">
        <color indexed="8"/>
      </left>
      <right style="double">
        <color indexed="64"/>
      </right>
      <top style="thin">
        <color indexed="8"/>
      </top>
      <bottom/>
      <diagonal/>
    </border>
    <border>
      <left style="double">
        <color indexed="64"/>
      </left>
      <right style="thin">
        <color indexed="8"/>
      </right>
      <top/>
      <bottom style="hair">
        <color indexed="8"/>
      </bottom>
      <diagonal/>
    </border>
    <border>
      <left style="hair">
        <color indexed="8"/>
      </left>
      <right style="double">
        <color indexed="64"/>
      </right>
      <top style="thin">
        <color indexed="8"/>
      </top>
      <bottom style="hair">
        <color indexed="8"/>
      </bottom>
      <diagonal/>
    </border>
    <border>
      <left style="double">
        <color indexed="64"/>
      </left>
      <right style="thin">
        <color indexed="8"/>
      </right>
      <top style="hair">
        <color indexed="8"/>
      </top>
      <bottom style="hair">
        <color indexed="8"/>
      </bottom>
      <diagonal/>
    </border>
    <border>
      <left style="hair">
        <color indexed="8"/>
      </left>
      <right style="double">
        <color indexed="64"/>
      </right>
      <top style="hair">
        <color indexed="8"/>
      </top>
      <bottom style="hair">
        <color indexed="8"/>
      </bottom>
      <diagonal/>
    </border>
    <border>
      <left style="double">
        <color indexed="64"/>
      </left>
      <right style="thin">
        <color indexed="8"/>
      </right>
      <top style="hair">
        <color indexed="8"/>
      </top>
      <bottom style="thin">
        <color indexed="8"/>
      </bottom>
      <diagonal/>
    </border>
    <border>
      <left style="hair">
        <color indexed="8"/>
      </left>
      <right style="double">
        <color indexed="64"/>
      </right>
      <top style="hair">
        <color indexed="8"/>
      </top>
      <bottom style="thin">
        <color indexed="8"/>
      </bottom>
      <diagonal/>
    </border>
    <border>
      <left style="double">
        <color indexed="64"/>
      </left>
      <right style="thin">
        <color indexed="8"/>
      </right>
      <top style="thin">
        <color indexed="8"/>
      </top>
      <bottom style="hair">
        <color indexed="8"/>
      </bottom>
      <diagonal/>
    </border>
    <border>
      <left style="hair">
        <color indexed="8"/>
      </left>
      <right style="double">
        <color indexed="64"/>
      </right>
      <top style="hair">
        <color indexed="8"/>
      </top>
      <bottom/>
      <diagonal/>
    </border>
    <border>
      <left style="double">
        <color indexed="64"/>
      </left>
      <right style="thin">
        <color indexed="8"/>
      </right>
      <top style="hair">
        <color indexed="8"/>
      </top>
      <bottom/>
      <diagonal/>
    </border>
    <border>
      <left style="hair">
        <color indexed="8"/>
      </left>
      <right style="double">
        <color indexed="64"/>
      </right>
      <top/>
      <bottom style="hair">
        <color indexed="8"/>
      </bottom>
      <diagonal/>
    </border>
    <border>
      <left style="hair">
        <color indexed="64"/>
      </left>
      <right style="hair">
        <color indexed="64"/>
      </right>
      <top style="hair">
        <color indexed="64"/>
      </top>
      <bottom style="hair">
        <color indexed="64"/>
      </bottom>
      <diagonal/>
    </border>
    <border>
      <left style="double">
        <color indexed="64"/>
      </left>
      <right style="thin">
        <color indexed="8"/>
      </right>
      <top style="thin">
        <color indexed="8"/>
      </top>
      <bottom/>
      <diagonal/>
    </border>
    <border>
      <left style="double">
        <color indexed="64"/>
      </left>
      <right style="thin">
        <color indexed="8"/>
      </right>
      <top style="hair">
        <color indexed="8"/>
      </top>
      <bottom style="double">
        <color indexed="8"/>
      </bottom>
      <diagonal/>
    </border>
    <border>
      <left/>
      <right style="hair">
        <color indexed="8"/>
      </right>
      <top style="hair">
        <color indexed="8"/>
      </top>
      <bottom style="double">
        <color indexed="8"/>
      </bottom>
      <diagonal/>
    </border>
    <border>
      <left style="hair">
        <color indexed="8"/>
      </left>
      <right style="hair">
        <color indexed="8"/>
      </right>
      <top style="hair">
        <color indexed="8"/>
      </top>
      <bottom style="double">
        <color indexed="64"/>
      </bottom>
      <diagonal/>
    </border>
    <border>
      <left style="hair">
        <color indexed="8"/>
      </left>
      <right style="double">
        <color indexed="64"/>
      </right>
      <top style="hair">
        <color indexed="8"/>
      </top>
      <bottom style="double">
        <color indexed="8"/>
      </bottom>
      <diagonal/>
    </border>
    <border>
      <left style="double">
        <color indexed="64"/>
      </left>
      <right style="hair">
        <color indexed="8"/>
      </right>
      <top/>
      <bottom style="hair">
        <color indexed="8"/>
      </bottom>
      <diagonal/>
    </border>
    <border>
      <left style="double">
        <color indexed="64"/>
      </left>
      <right style="hair">
        <color indexed="8"/>
      </right>
      <top style="hair">
        <color indexed="8"/>
      </top>
      <bottom style="hair">
        <color indexed="8"/>
      </bottom>
      <diagonal/>
    </border>
    <border>
      <left style="double">
        <color indexed="64"/>
      </left>
      <right style="hair">
        <color indexed="8"/>
      </right>
      <top style="hair">
        <color indexed="8"/>
      </top>
      <bottom style="thin">
        <color indexed="8"/>
      </bottom>
      <diagonal/>
    </border>
    <border>
      <left style="double">
        <color indexed="64"/>
      </left>
      <right style="hair">
        <color indexed="8"/>
      </right>
      <top style="hair">
        <color indexed="8"/>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hair">
        <color indexed="8"/>
      </left>
      <right style="hair">
        <color indexed="64"/>
      </right>
      <top style="double">
        <color indexed="8"/>
      </top>
      <bottom style="hair">
        <color indexed="8"/>
      </bottom>
      <diagonal/>
    </border>
    <border>
      <left/>
      <right style="hair">
        <color indexed="8"/>
      </right>
      <top style="double">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style="hair">
        <color indexed="8"/>
      </top>
      <bottom style="thin">
        <color indexed="8"/>
      </bottom>
      <diagonal/>
    </border>
    <border>
      <left style="hair">
        <color indexed="8"/>
      </left>
      <right style="hair">
        <color indexed="64"/>
      </right>
      <top style="thin">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style="hair">
        <color indexed="8"/>
      </bottom>
      <diagonal/>
    </border>
    <border>
      <left style="thin">
        <color indexed="8"/>
      </left>
      <right style="medium">
        <color indexed="8"/>
      </right>
      <top/>
      <bottom style="hair">
        <color indexed="8"/>
      </bottom>
      <diagonal/>
    </border>
    <border>
      <left style="thin">
        <color indexed="8"/>
      </left>
      <right style="medium">
        <color indexed="8"/>
      </right>
      <top/>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hair">
        <color indexed="64"/>
      </left>
      <right style="double">
        <color indexed="64"/>
      </right>
      <top/>
      <bottom style="thin">
        <color indexed="64"/>
      </bottom>
      <diagonal/>
    </border>
    <border>
      <left style="double">
        <color indexed="64"/>
      </left>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hair">
        <color indexed="8"/>
      </left>
      <right style="hair">
        <color indexed="64"/>
      </right>
      <top style="thin">
        <color indexed="8"/>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right/>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style="thin">
        <color indexed="64"/>
      </top>
      <bottom style="thin">
        <color indexed="64"/>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hair">
        <color indexed="64"/>
      </right>
      <top style="hair">
        <color indexed="8"/>
      </top>
      <bottom style="thin">
        <color indexed="64"/>
      </bottom>
      <diagonal/>
    </border>
    <border>
      <left style="hair">
        <color indexed="8"/>
      </left>
      <right style="hair">
        <color indexed="8"/>
      </right>
      <top style="thin">
        <color indexed="64"/>
      </top>
      <bottom style="hair">
        <color indexed="8"/>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medium">
        <color indexed="8"/>
      </left>
      <right/>
      <top style="medium">
        <color indexed="8"/>
      </top>
      <bottom style="medium">
        <color indexed="8"/>
      </bottom>
      <diagonal/>
    </border>
    <border>
      <left style="thin">
        <color indexed="64"/>
      </left>
      <right/>
      <top/>
      <bottom style="medium">
        <color indexed="64"/>
      </bottom>
      <diagonal/>
    </border>
    <border>
      <left/>
      <right style="medium">
        <color indexed="8"/>
      </right>
      <top style="thin">
        <color indexed="8"/>
      </top>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style="hair">
        <color indexed="8"/>
      </left>
      <right style="thin">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right style="double">
        <color indexed="64"/>
      </right>
      <top style="thin">
        <color indexed="64"/>
      </top>
      <bottom style="thin">
        <color indexed="64"/>
      </bottom>
      <diagonal/>
    </border>
    <border>
      <left/>
      <right style="hair">
        <color indexed="8"/>
      </right>
      <top style="thin">
        <color indexed="64"/>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double">
        <color indexed="64"/>
      </left>
      <right style="double">
        <color indexed="8"/>
      </right>
      <top style="double">
        <color indexed="64"/>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top style="double">
        <color indexed="64"/>
      </top>
      <bottom style="thin">
        <color indexed="8"/>
      </bottom>
      <diagonal/>
    </border>
    <border>
      <left style="double">
        <color indexed="64"/>
      </left>
      <right style="hair">
        <color indexed="8"/>
      </right>
      <top style="thin">
        <color indexed="8"/>
      </top>
      <bottom style="thin">
        <color indexed="8"/>
      </bottom>
      <diagonal/>
    </border>
    <border>
      <left style="double">
        <color indexed="8"/>
      </left>
      <right style="hair">
        <color indexed="8"/>
      </right>
      <top style="thin">
        <color indexed="8"/>
      </top>
      <bottom style="thin">
        <color indexed="8"/>
      </bottom>
      <diagonal/>
    </border>
    <border>
      <left style="double">
        <color indexed="64"/>
      </left>
      <right style="hair">
        <color indexed="8"/>
      </right>
      <top style="thin">
        <color indexed="8"/>
      </top>
      <bottom style="hair">
        <color indexed="8"/>
      </bottom>
      <diagonal/>
    </border>
    <border>
      <left style="double">
        <color indexed="8"/>
      </left>
      <right style="hair">
        <color indexed="8"/>
      </right>
      <top style="thin">
        <color indexed="8"/>
      </top>
      <bottom style="hair">
        <color indexed="8"/>
      </bottom>
      <diagonal/>
    </border>
    <border>
      <left style="hair">
        <color indexed="8"/>
      </left>
      <right style="hair">
        <color indexed="8"/>
      </right>
      <top style="thin">
        <color indexed="8"/>
      </top>
      <bottom style="double">
        <color indexed="8"/>
      </bottom>
      <diagonal/>
    </border>
    <border>
      <left style="hair">
        <color indexed="8"/>
      </left>
      <right/>
      <top style="thin">
        <color indexed="8"/>
      </top>
      <bottom style="double">
        <color indexed="8"/>
      </bottom>
      <diagonal/>
    </border>
    <border>
      <left style="double">
        <color indexed="64"/>
      </left>
      <right style="thin">
        <color indexed="64"/>
      </right>
      <top style="thin">
        <color indexed="64"/>
      </top>
      <bottom style="thin">
        <color indexed="64"/>
      </bottom>
      <diagonal/>
    </border>
    <border>
      <left style="double">
        <color indexed="8"/>
      </left>
      <right style="double">
        <color indexed="64"/>
      </right>
      <top style="double">
        <color indexed="64"/>
      </top>
      <bottom style="thin">
        <color indexed="8"/>
      </bottom>
      <diagonal/>
    </border>
    <border>
      <left style="double">
        <color indexed="64"/>
      </left>
      <right style="hair">
        <color indexed="8"/>
      </right>
      <top style="thin">
        <color indexed="8"/>
      </top>
      <bottom/>
      <diagonal/>
    </border>
    <border>
      <left style="hair">
        <color indexed="8"/>
      </left>
      <right style="double">
        <color indexed="64"/>
      </right>
      <top style="thin">
        <color indexed="8"/>
      </top>
      <bottom style="double">
        <color indexed="8"/>
      </bottom>
      <diagonal/>
    </border>
    <border>
      <left style="double">
        <color indexed="64"/>
      </left>
      <right style="thin">
        <color indexed="8"/>
      </right>
      <top style="thin">
        <color indexed="8"/>
      </top>
      <bottom style="double">
        <color indexed="8"/>
      </bottom>
      <diagonal/>
    </border>
    <border>
      <left/>
      <right style="hair">
        <color indexed="8"/>
      </right>
      <top style="thin">
        <color indexed="8"/>
      </top>
      <bottom style="double">
        <color indexed="8"/>
      </bottom>
      <diagonal/>
    </border>
    <border diagonalDown="1">
      <left style="medium">
        <color indexed="8"/>
      </left>
      <right style="thin">
        <color indexed="8"/>
      </right>
      <top style="double">
        <color indexed="8"/>
      </top>
      <bottom style="thin">
        <color indexed="8"/>
      </bottom>
      <diagonal style="medium">
        <color indexed="8"/>
      </diagonal>
    </border>
    <border>
      <left style="thin">
        <color indexed="8"/>
      </left>
      <right style="medium">
        <color indexed="8"/>
      </right>
      <top style="double">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diagonalDown="1">
      <left style="thin">
        <color indexed="8"/>
      </left>
      <right style="thin">
        <color indexed="8"/>
      </right>
      <top style="thin">
        <color indexed="8"/>
      </top>
      <bottom style="thin">
        <color indexed="8"/>
      </bottom>
      <diagonal style="thin">
        <color indexed="8"/>
      </diagonal>
    </border>
    <border>
      <left style="double">
        <color indexed="8"/>
      </left>
      <right style="double">
        <color indexed="8"/>
      </right>
      <top style="double">
        <color indexed="8"/>
      </top>
      <bottom style="thin">
        <color indexed="8"/>
      </bottom>
      <diagonal/>
    </border>
    <border>
      <left style="hair">
        <color indexed="8"/>
      </left>
      <right style="double">
        <color indexed="8"/>
      </right>
      <top style="thin">
        <color indexed="8"/>
      </top>
      <bottom style="double">
        <color indexed="8"/>
      </bottom>
      <diagonal/>
    </border>
    <border>
      <left/>
      <right style="medium">
        <color indexed="8"/>
      </right>
      <top/>
      <bottom style="double">
        <color indexed="8"/>
      </bottom>
      <diagonal/>
    </border>
    <border>
      <left/>
      <right style="thin">
        <color indexed="8"/>
      </right>
      <top style="medium">
        <color indexed="8"/>
      </top>
      <bottom style="thin">
        <color indexed="8"/>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188">
    <xf numFmtId="0" fontId="0" fillId="0" borderId="0">
      <alignment vertical="center"/>
    </xf>
    <xf numFmtId="0" fontId="3" fillId="0" borderId="0"/>
    <xf numFmtId="0" fontId="4" fillId="0" borderId="0"/>
    <xf numFmtId="0" fontId="84" fillId="0" borderId="0" applyFill="0" applyBorder="0" applyProtection="0">
      <alignment vertical="center"/>
    </xf>
    <xf numFmtId="0" fontId="84" fillId="0" borderId="0" applyFill="0" applyBorder="0" applyProtection="0">
      <alignment vertical="center"/>
    </xf>
    <xf numFmtId="0" fontId="2" fillId="0" borderId="0">
      <alignment vertical="center"/>
    </xf>
    <xf numFmtId="0" fontId="141" fillId="2" borderId="0" applyNumberFormat="0" applyBorder="0" applyAlignment="0" applyProtection="0">
      <alignment vertical="center"/>
    </xf>
    <xf numFmtId="0" fontId="141" fillId="2" borderId="0" applyNumberFormat="0" applyBorder="0" applyAlignment="0" applyProtection="0">
      <alignment vertical="center"/>
    </xf>
    <xf numFmtId="0" fontId="141" fillId="3" borderId="0" applyNumberFormat="0" applyBorder="0" applyAlignment="0" applyProtection="0">
      <alignment vertical="center"/>
    </xf>
    <xf numFmtId="0" fontId="141" fillId="3" borderId="0" applyNumberFormat="0" applyBorder="0" applyAlignment="0" applyProtection="0">
      <alignment vertical="center"/>
    </xf>
    <xf numFmtId="0" fontId="141" fillId="4" borderId="0" applyNumberFormat="0" applyBorder="0" applyAlignment="0" applyProtection="0">
      <alignment vertical="center"/>
    </xf>
    <xf numFmtId="0" fontId="141" fillId="4" borderId="0" applyNumberFormat="0" applyBorder="0" applyAlignment="0" applyProtection="0">
      <alignment vertical="center"/>
    </xf>
    <xf numFmtId="0" fontId="141" fillId="2" borderId="0" applyNumberFormat="0" applyBorder="0" applyAlignment="0" applyProtection="0">
      <alignment vertical="center"/>
    </xf>
    <xf numFmtId="0" fontId="141" fillId="2" borderId="0" applyNumberFormat="0" applyBorder="0" applyAlignment="0" applyProtection="0">
      <alignment vertical="center"/>
    </xf>
    <xf numFmtId="0" fontId="141" fillId="44" borderId="0" applyNumberFormat="0" applyBorder="0" applyAlignment="0" applyProtection="0">
      <alignment vertical="center"/>
    </xf>
    <xf numFmtId="0" fontId="141" fillId="44" borderId="0" applyNumberFormat="0" applyBorder="0" applyAlignment="0" applyProtection="0">
      <alignment vertical="center"/>
    </xf>
    <xf numFmtId="0" fontId="141" fillId="45" borderId="0" applyNumberFormat="0" applyBorder="0" applyAlignment="0" applyProtection="0">
      <alignment vertical="center"/>
    </xf>
    <xf numFmtId="0" fontId="141" fillId="45" borderId="0" applyNumberFormat="0" applyBorder="0" applyAlignment="0" applyProtection="0">
      <alignment vertical="center"/>
    </xf>
    <xf numFmtId="0" fontId="141" fillId="5" borderId="0" applyNumberFormat="0" applyBorder="0" applyAlignment="0" applyProtection="0">
      <alignment vertical="center"/>
    </xf>
    <xf numFmtId="0" fontId="141" fillId="5" borderId="0" applyNumberFormat="0" applyBorder="0" applyAlignment="0" applyProtection="0">
      <alignment vertical="center"/>
    </xf>
    <xf numFmtId="0" fontId="141" fillId="46" borderId="0" applyNumberFormat="0" applyBorder="0" applyAlignment="0" applyProtection="0">
      <alignment vertical="center"/>
    </xf>
    <xf numFmtId="0" fontId="141" fillId="46" borderId="0" applyNumberFormat="0" applyBorder="0" applyAlignment="0" applyProtection="0">
      <alignment vertical="center"/>
    </xf>
    <xf numFmtId="0" fontId="141" fillId="6" borderId="0" applyNumberFormat="0" applyBorder="0" applyAlignment="0" applyProtection="0">
      <alignment vertical="center"/>
    </xf>
    <xf numFmtId="0" fontId="141" fillId="6" borderId="0" applyNumberFormat="0" applyBorder="0" applyAlignment="0" applyProtection="0">
      <alignment vertical="center"/>
    </xf>
    <xf numFmtId="0" fontId="141" fillId="5" borderId="0" applyNumberFormat="0" applyBorder="0" applyAlignment="0" applyProtection="0">
      <alignment vertical="center"/>
    </xf>
    <xf numFmtId="0" fontId="141" fillId="5" borderId="0" applyNumberFormat="0" applyBorder="0" applyAlignment="0" applyProtection="0">
      <alignment vertical="center"/>
    </xf>
    <xf numFmtId="0" fontId="141" fillId="47" borderId="0" applyNumberFormat="0" applyBorder="0" applyAlignment="0" applyProtection="0">
      <alignment vertical="center"/>
    </xf>
    <xf numFmtId="0" fontId="141" fillId="47" borderId="0" applyNumberFormat="0" applyBorder="0" applyAlignment="0" applyProtection="0">
      <alignment vertical="center"/>
    </xf>
    <xf numFmtId="0" fontId="141" fillId="3" borderId="0" applyNumberFormat="0" applyBorder="0" applyAlignment="0" applyProtection="0">
      <alignment vertical="center"/>
    </xf>
    <xf numFmtId="0" fontId="141" fillId="3" borderId="0" applyNumberFormat="0" applyBorder="0" applyAlignment="0" applyProtection="0">
      <alignment vertical="center"/>
    </xf>
    <xf numFmtId="0" fontId="142" fillId="7" borderId="0" applyNumberFormat="0" applyBorder="0" applyAlignment="0" applyProtection="0">
      <alignment vertical="center"/>
    </xf>
    <xf numFmtId="0" fontId="142" fillId="7" borderId="0" applyNumberFormat="0" applyBorder="0" applyAlignment="0" applyProtection="0">
      <alignment vertical="center"/>
    </xf>
    <xf numFmtId="0" fontId="142" fillId="48" borderId="0" applyNumberFormat="0" applyBorder="0" applyAlignment="0" applyProtection="0">
      <alignment vertical="center"/>
    </xf>
    <xf numFmtId="0" fontId="142" fillId="48" borderId="0" applyNumberFormat="0" applyBorder="0" applyAlignment="0" applyProtection="0">
      <alignment vertical="center"/>
    </xf>
    <xf numFmtId="0" fontId="142" fillId="6" borderId="0" applyNumberFormat="0" applyBorder="0" applyAlignment="0" applyProtection="0">
      <alignment vertical="center"/>
    </xf>
    <xf numFmtId="0" fontId="142" fillId="6" borderId="0" applyNumberFormat="0" applyBorder="0" applyAlignment="0" applyProtection="0">
      <alignment vertical="center"/>
    </xf>
    <xf numFmtId="0" fontId="142" fillId="5" borderId="0" applyNumberFormat="0" applyBorder="0" applyAlignment="0" applyProtection="0">
      <alignment vertical="center"/>
    </xf>
    <xf numFmtId="0" fontId="142" fillId="5" borderId="0" applyNumberFormat="0" applyBorder="0" applyAlignment="0" applyProtection="0">
      <alignment vertical="center"/>
    </xf>
    <xf numFmtId="0" fontId="142" fillId="49" borderId="0" applyNumberFormat="0" applyBorder="0" applyAlignment="0" applyProtection="0">
      <alignment vertical="center"/>
    </xf>
    <xf numFmtId="0" fontId="142" fillId="49" borderId="0" applyNumberFormat="0" applyBorder="0" applyAlignment="0" applyProtection="0">
      <alignment vertical="center"/>
    </xf>
    <xf numFmtId="0" fontId="142" fillId="3" borderId="0" applyNumberFormat="0" applyBorder="0" applyAlignment="0" applyProtection="0">
      <alignment vertical="center"/>
    </xf>
    <xf numFmtId="0" fontId="142" fillId="3" borderId="0" applyNumberFormat="0" applyBorder="0" applyAlignment="0" applyProtection="0">
      <alignment vertical="center"/>
    </xf>
    <xf numFmtId="176" fontId="84" fillId="0" borderId="0" applyFill="0" applyBorder="0" applyProtection="0">
      <alignment vertical="center"/>
    </xf>
    <xf numFmtId="177" fontId="84" fillId="0" borderId="0" applyFill="0" applyBorder="0" applyProtection="0">
      <alignment vertical="center"/>
    </xf>
    <xf numFmtId="0" fontId="5" fillId="0" borderId="0"/>
    <xf numFmtId="0" fontId="4" fillId="0" borderId="0"/>
    <xf numFmtId="0" fontId="6" fillId="0" borderId="0"/>
    <xf numFmtId="184" fontId="13" fillId="0" borderId="0" applyFill="0" applyBorder="0" applyProtection="0">
      <alignment vertical="center"/>
    </xf>
    <xf numFmtId="178" fontId="84" fillId="0" borderId="0" applyFill="0" applyBorder="0" applyProtection="0">
      <alignment vertical="center"/>
    </xf>
    <xf numFmtId="179" fontId="84" fillId="0" borderId="0" applyFill="0" applyBorder="0" applyProtection="0">
      <alignment vertical="center"/>
    </xf>
    <xf numFmtId="3" fontId="84" fillId="0" borderId="0" applyFill="0" applyBorder="0" applyProtection="0">
      <alignment vertical="center"/>
    </xf>
    <xf numFmtId="3" fontId="13" fillId="0" borderId="0" applyFill="0" applyBorder="0" applyProtection="0">
      <alignment vertical="center"/>
    </xf>
    <xf numFmtId="3" fontId="13" fillId="0" borderId="0" applyFill="0" applyBorder="0" applyProtection="0">
      <alignment vertical="center"/>
    </xf>
    <xf numFmtId="180" fontId="84" fillId="0" borderId="0" applyFill="0" applyBorder="0" applyProtection="0">
      <alignment vertical="center"/>
    </xf>
    <xf numFmtId="182" fontId="84" fillId="0" borderId="0" applyFill="0" applyBorder="0" applyProtection="0">
      <alignment vertical="center"/>
    </xf>
    <xf numFmtId="181" fontId="84" fillId="0" borderId="0" applyFill="0" applyBorder="0" applyProtection="0">
      <alignment vertical="center"/>
    </xf>
    <xf numFmtId="181" fontId="13" fillId="0" borderId="0" applyFill="0" applyBorder="0" applyProtection="0">
      <alignment vertical="center"/>
    </xf>
    <xf numFmtId="181" fontId="13" fillId="0" borderId="0" applyFill="0" applyBorder="0" applyProtection="0">
      <alignment vertical="center"/>
    </xf>
    <xf numFmtId="0" fontId="84" fillId="0" borderId="0" applyFill="0" applyBorder="0" applyProtection="0">
      <alignment vertical="center"/>
    </xf>
    <xf numFmtId="0" fontId="13" fillId="0" borderId="0" applyFill="0" applyBorder="0" applyProtection="0">
      <alignment vertical="center"/>
    </xf>
    <xf numFmtId="0" fontId="13" fillId="0" borderId="0" applyFill="0" applyBorder="0" applyProtection="0">
      <alignment vertical="center"/>
    </xf>
    <xf numFmtId="2" fontId="84" fillId="0" borderId="0" applyFill="0" applyBorder="0" applyProtection="0">
      <alignment vertical="center"/>
    </xf>
    <xf numFmtId="2" fontId="13" fillId="0" borderId="0" applyFill="0" applyBorder="0" applyProtection="0">
      <alignment vertical="center"/>
    </xf>
    <xf numFmtId="2" fontId="13" fillId="0" borderId="0" applyFill="0" applyBorder="0" applyProtection="0">
      <alignment vertical="center"/>
    </xf>
    <xf numFmtId="0" fontId="7" fillId="8" borderId="0" applyNumberFormat="0" applyBorder="0" applyProtection="0">
      <alignment vertical="center"/>
    </xf>
    <xf numFmtId="0" fontId="8" fillId="0" borderId="0">
      <alignment horizontal="left"/>
    </xf>
    <xf numFmtId="0" fontId="8" fillId="0" borderId="1" applyNumberFormat="0" applyProtection="0">
      <alignment vertical="center"/>
    </xf>
    <xf numFmtId="0" fontId="8" fillId="0" borderId="2">
      <alignment horizontal="left" vertical="center"/>
    </xf>
    <xf numFmtId="0" fontId="9" fillId="0" borderId="0" applyNumberFormat="0" applyFill="0" applyBorder="0" applyProtection="0">
      <alignment vertical="center"/>
    </xf>
    <xf numFmtId="0" fontId="8" fillId="0" borderId="0" applyNumberFormat="0" applyFill="0" applyBorder="0" applyProtection="0">
      <alignment vertical="center"/>
    </xf>
    <xf numFmtId="0" fontId="7" fillId="8" borderId="0" applyNumberFormat="0" applyBorder="0" applyProtection="0">
      <alignment vertical="center"/>
    </xf>
    <xf numFmtId="0" fontId="10" fillId="0" borderId="3"/>
    <xf numFmtId="183" fontId="84" fillId="0" borderId="0"/>
    <xf numFmtId="183" fontId="13" fillId="0" borderId="0"/>
    <xf numFmtId="183" fontId="13" fillId="0" borderId="0"/>
    <xf numFmtId="0" fontId="4" fillId="0" borderId="0"/>
    <xf numFmtId="40" fontId="84" fillId="0" borderId="0">
      <alignment vertical="center"/>
    </xf>
    <xf numFmtId="40" fontId="13" fillId="0" borderId="0">
      <alignment vertical="center"/>
    </xf>
    <xf numFmtId="40" fontId="13" fillId="0" borderId="0">
      <alignment vertical="center"/>
    </xf>
    <xf numFmtId="10" fontId="84" fillId="0" borderId="0" applyFill="0" applyBorder="0" applyProtection="0">
      <alignment vertical="center"/>
    </xf>
    <xf numFmtId="10" fontId="13" fillId="0" borderId="0" applyFill="0" applyBorder="0" applyProtection="0">
      <alignment vertical="center"/>
    </xf>
    <xf numFmtId="10" fontId="13" fillId="0" borderId="0" applyFill="0" applyBorder="0" applyProtection="0">
      <alignment vertical="center"/>
    </xf>
    <xf numFmtId="0" fontId="10" fillId="0" borderId="0"/>
    <xf numFmtId="0" fontId="84" fillId="0" borderId="4" applyNumberFormat="0" applyFill="0" applyProtection="0">
      <alignment vertical="center"/>
    </xf>
    <xf numFmtId="0" fontId="13" fillId="0" borderId="4" applyNumberFormat="0" applyFill="0" applyProtection="0">
      <alignment vertical="center"/>
    </xf>
    <xf numFmtId="0" fontId="13" fillId="0" borderId="4" applyNumberFormat="0" applyFill="0" applyProtection="0">
      <alignment vertical="center"/>
    </xf>
    <xf numFmtId="0" fontId="142" fillId="7" borderId="0" applyNumberFormat="0" applyBorder="0" applyAlignment="0" applyProtection="0">
      <alignment vertical="center"/>
    </xf>
    <xf numFmtId="0" fontId="142" fillId="7" borderId="0" applyNumberFormat="0" applyBorder="0" applyAlignment="0" applyProtection="0">
      <alignment vertical="center"/>
    </xf>
    <xf numFmtId="0" fontId="142" fillId="9" borderId="0" applyNumberFormat="0" applyBorder="0" applyAlignment="0" applyProtection="0">
      <alignment vertical="center"/>
    </xf>
    <xf numFmtId="0" fontId="142" fillId="9" borderId="0" applyNumberFormat="0" applyBorder="0" applyAlignment="0" applyProtection="0">
      <alignment vertical="center"/>
    </xf>
    <xf numFmtId="0" fontId="142" fillId="9" borderId="0" applyNumberFormat="0" applyBorder="0" applyAlignment="0" applyProtection="0">
      <alignment vertical="center"/>
    </xf>
    <xf numFmtId="0" fontId="142" fillId="9" borderId="0" applyNumberFormat="0" applyBorder="0" applyAlignment="0" applyProtection="0">
      <alignment vertical="center"/>
    </xf>
    <xf numFmtId="0" fontId="142" fillId="10" borderId="0" applyNumberFormat="0" applyBorder="0" applyAlignment="0" applyProtection="0">
      <alignment vertical="center"/>
    </xf>
    <xf numFmtId="0" fontId="142" fillId="10" borderId="0" applyNumberFormat="0" applyBorder="0" applyAlignment="0" applyProtection="0">
      <alignment vertical="center"/>
    </xf>
    <xf numFmtId="0" fontId="142" fillId="50" borderId="0" applyNumberFormat="0" applyBorder="0" applyAlignment="0" applyProtection="0">
      <alignment vertical="center"/>
    </xf>
    <xf numFmtId="0" fontId="142" fillId="50" borderId="0" applyNumberFormat="0" applyBorder="0" applyAlignment="0" applyProtection="0">
      <alignment vertical="center"/>
    </xf>
    <xf numFmtId="0" fontId="142" fillId="51" borderId="0" applyNumberFormat="0" applyBorder="0" applyAlignment="0" applyProtection="0">
      <alignment vertical="center"/>
    </xf>
    <xf numFmtId="0" fontId="142" fillId="51" borderId="0" applyNumberFormat="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4" fillId="2" borderId="383" applyNumberFormat="0" applyAlignment="0" applyProtection="0">
      <alignment vertical="center"/>
    </xf>
    <xf numFmtId="0" fontId="144" fillId="2" borderId="383" applyNumberFormat="0" applyAlignment="0" applyProtection="0">
      <alignment vertical="center"/>
    </xf>
    <xf numFmtId="0" fontId="121" fillId="52" borderId="0" applyNumberFormat="0" applyBorder="0" applyAlignment="0" applyProtection="0">
      <alignment vertical="center"/>
    </xf>
    <xf numFmtId="0" fontId="121" fillId="52" borderId="0" applyNumberFormat="0" applyBorder="0" applyAlignment="0" applyProtection="0">
      <alignment vertical="center"/>
    </xf>
    <xf numFmtId="0" fontId="11" fillId="0" borderId="5">
      <alignment vertical="center"/>
    </xf>
    <xf numFmtId="0" fontId="12" fillId="0" borderId="0" applyNumberFormat="0" applyFill="0" applyBorder="0" applyProtection="0">
      <alignment vertical="center"/>
    </xf>
    <xf numFmtId="0" fontId="87" fillId="53" borderId="384" applyNumberFormat="0" applyFont="0" applyAlignment="0" applyProtection="0">
      <alignment vertical="center"/>
    </xf>
    <xf numFmtId="0" fontId="87" fillId="53" borderId="384" applyNumberFormat="0" applyFont="0" applyAlignment="0" applyProtection="0">
      <alignment vertical="center"/>
    </xf>
    <xf numFmtId="9" fontId="84" fillId="0" borderId="0" applyFill="0" applyBorder="0" applyProtection="0">
      <alignment vertical="center"/>
    </xf>
    <xf numFmtId="9" fontId="13" fillId="0" borderId="0" applyFill="0" applyBorder="0" applyProtection="0">
      <alignment vertical="center"/>
    </xf>
    <xf numFmtId="9" fontId="13" fillId="0" borderId="0" applyFill="0" applyBorder="0" applyProtection="0">
      <alignment vertical="center"/>
    </xf>
    <xf numFmtId="9" fontId="13" fillId="0" borderId="0" applyFill="0" applyBorder="0" applyProtection="0">
      <alignment vertical="center"/>
    </xf>
    <xf numFmtId="0" fontId="145" fillId="54" borderId="0" applyNumberFormat="0" applyBorder="0" applyAlignment="0" applyProtection="0">
      <alignment vertical="center"/>
    </xf>
    <xf numFmtId="0" fontId="145" fillId="54" borderId="0" applyNumberFormat="0" applyBorder="0" applyAlignment="0" applyProtection="0">
      <alignment vertical="center"/>
    </xf>
    <xf numFmtId="0" fontId="84" fillId="0" borderId="0"/>
    <xf numFmtId="0" fontId="13" fillId="0" borderId="0"/>
    <xf numFmtId="0" fontId="13" fillId="0" borderId="0"/>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7" fillId="55" borderId="385" applyNumberFormat="0" applyAlignment="0" applyProtection="0">
      <alignment vertical="center"/>
    </xf>
    <xf numFmtId="0" fontId="147" fillId="55" borderId="385" applyNumberFormat="0" applyAlignment="0" applyProtection="0">
      <alignment vertical="center"/>
    </xf>
    <xf numFmtId="184" fontId="84" fillId="0" borderId="0" applyFill="0" applyBorder="0" applyProtection="0">
      <alignment vertical="center"/>
    </xf>
    <xf numFmtId="184" fontId="84" fillId="0" borderId="0" applyFill="0" applyBorder="0" applyProtection="0">
      <alignment vertical="center"/>
    </xf>
    <xf numFmtId="184" fontId="13" fillId="0" borderId="0" applyFill="0" applyBorder="0" applyProtection="0">
      <alignment vertical="center"/>
    </xf>
    <xf numFmtId="184" fontId="13" fillId="0" borderId="0" applyFill="0" applyBorder="0" applyProtection="0">
      <alignment vertical="center"/>
    </xf>
    <xf numFmtId="184" fontId="84" fillId="0" borderId="0" applyFill="0" applyBorder="0" applyProtection="0">
      <alignment vertical="center"/>
    </xf>
    <xf numFmtId="184" fontId="13" fillId="0" borderId="0" applyFill="0" applyBorder="0" applyProtection="0">
      <alignment vertical="center"/>
    </xf>
    <xf numFmtId="184" fontId="13" fillId="0" borderId="0" applyFill="0" applyBorder="0" applyProtection="0">
      <alignment vertical="center"/>
    </xf>
    <xf numFmtId="41" fontId="122" fillId="0" borderId="0" applyFont="0" applyFill="0" applyBorder="0" applyAlignment="0" applyProtection="0">
      <alignment vertical="center"/>
    </xf>
    <xf numFmtId="0" fontId="4" fillId="0" borderId="0"/>
    <xf numFmtId="0" fontId="1" fillId="0" borderId="0"/>
    <xf numFmtId="0" fontId="1" fillId="0" borderId="0"/>
    <xf numFmtId="0" fontId="148" fillId="0" borderId="386" applyNumberFormat="0" applyFill="0" applyAlignment="0" applyProtection="0">
      <alignment vertical="center"/>
    </xf>
    <xf numFmtId="0" fontId="148" fillId="0" borderId="386" applyNumberFormat="0" applyFill="0" applyAlignment="0" applyProtection="0">
      <alignment vertical="center"/>
    </xf>
    <xf numFmtId="0" fontId="149" fillId="0" borderId="6" applyNumberFormat="0" applyFill="0" applyAlignment="0" applyProtection="0">
      <alignment vertical="center"/>
    </xf>
    <xf numFmtId="0" fontId="149" fillId="0" borderId="6" applyNumberFormat="0" applyFill="0" applyAlignment="0" applyProtection="0">
      <alignment vertical="center"/>
    </xf>
    <xf numFmtId="0" fontId="150" fillId="56" borderId="383" applyNumberFormat="0" applyAlignment="0" applyProtection="0">
      <alignment vertical="center"/>
    </xf>
    <xf numFmtId="0" fontId="150" fillId="56" borderId="383" applyNumberFormat="0" applyAlignment="0" applyProtection="0">
      <alignment vertical="center"/>
    </xf>
    <xf numFmtId="0" fontId="124" fillId="0" borderId="7" applyNumberFormat="0" applyFill="0" applyAlignment="0" applyProtection="0">
      <alignment vertical="center"/>
    </xf>
    <xf numFmtId="0" fontId="124" fillId="0" borderId="7" applyNumberFormat="0" applyFill="0" applyAlignment="0" applyProtection="0">
      <alignment vertical="center"/>
    </xf>
    <xf numFmtId="0" fontId="125" fillId="0" borderId="387" applyNumberFormat="0" applyFill="0" applyAlignment="0" applyProtection="0">
      <alignment vertical="center"/>
    </xf>
    <xf numFmtId="0" fontId="125" fillId="0" borderId="387" applyNumberFormat="0" applyFill="0" applyAlignment="0" applyProtection="0">
      <alignment vertical="center"/>
    </xf>
    <xf numFmtId="0" fontId="126" fillId="0" borderId="8" applyNumberFormat="0" applyFill="0" applyAlignment="0" applyProtection="0">
      <alignment vertical="center"/>
    </xf>
    <xf numFmtId="0" fontId="126" fillId="0" borderId="8" applyNumberFormat="0" applyFill="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51" fillId="57" borderId="0" applyNumberFormat="0" applyBorder="0" applyAlignment="0" applyProtection="0">
      <alignment vertical="center"/>
    </xf>
    <xf numFmtId="0" fontId="151" fillId="57" borderId="0" applyNumberFormat="0" applyBorder="0" applyAlignment="0" applyProtection="0">
      <alignment vertical="center"/>
    </xf>
    <xf numFmtId="0" fontId="84" fillId="0" borderId="0"/>
    <xf numFmtId="0" fontId="13" fillId="0" borderId="0"/>
    <xf numFmtId="0" fontId="13" fillId="0" borderId="0"/>
    <xf numFmtId="0" fontId="84" fillId="0" borderId="0"/>
    <xf numFmtId="0" fontId="13" fillId="0" borderId="0"/>
    <xf numFmtId="0" fontId="13" fillId="0" borderId="0"/>
    <xf numFmtId="0" fontId="13" fillId="0" borderId="0">
      <alignment vertical="center"/>
    </xf>
    <xf numFmtId="0" fontId="152" fillId="2" borderId="388" applyNumberFormat="0" applyAlignment="0" applyProtection="0">
      <alignment vertical="center"/>
    </xf>
    <xf numFmtId="0" fontId="152" fillId="2" borderId="388" applyNumberFormat="0" applyAlignment="0" applyProtection="0">
      <alignment vertical="center"/>
    </xf>
    <xf numFmtId="178" fontId="84" fillId="0" borderId="0" applyFill="0" applyBorder="0" applyProtection="0">
      <alignment vertical="center"/>
    </xf>
    <xf numFmtId="179" fontId="84" fillId="0" borderId="0" applyFill="0" applyBorder="0" applyProtection="0">
      <alignment vertical="center"/>
    </xf>
    <xf numFmtId="0" fontId="141" fillId="0" borderId="0">
      <alignment vertical="center"/>
    </xf>
    <xf numFmtId="0" fontId="141" fillId="0" borderId="0">
      <alignment vertical="center"/>
    </xf>
    <xf numFmtId="0" fontId="153" fillId="0" borderId="0">
      <alignment vertical="center"/>
    </xf>
    <xf numFmtId="0" fontId="14" fillId="0" borderId="0">
      <alignment vertical="center"/>
    </xf>
    <xf numFmtId="0" fontId="84" fillId="0" borderId="0"/>
    <xf numFmtId="0" fontId="141" fillId="0" borderId="0">
      <alignment vertical="center"/>
    </xf>
    <xf numFmtId="0" fontId="141" fillId="0" borderId="0">
      <alignment vertical="center"/>
    </xf>
    <xf numFmtId="0" fontId="141" fillId="0" borderId="0">
      <alignment vertical="center"/>
    </xf>
    <xf numFmtId="0" fontId="141" fillId="0" borderId="0">
      <alignment vertical="center"/>
    </xf>
    <xf numFmtId="0" fontId="141" fillId="0" borderId="0">
      <alignment vertical="center"/>
    </xf>
    <xf numFmtId="0" fontId="141" fillId="0" borderId="0">
      <alignment vertical="center"/>
    </xf>
    <xf numFmtId="0" fontId="141"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 fillId="0" borderId="0"/>
    <xf numFmtId="0" fontId="13" fillId="0" borderId="0"/>
    <xf numFmtId="0" fontId="101" fillId="0" borderId="0"/>
    <xf numFmtId="0" fontId="113" fillId="0" borderId="0" applyProtection="0">
      <alignment vertical="center"/>
    </xf>
    <xf numFmtId="0" fontId="84" fillId="0" borderId="0"/>
    <xf numFmtId="0" fontId="101" fillId="0" borderId="0"/>
  </cellStyleXfs>
  <cellXfs count="2146">
    <xf numFmtId="0" fontId="0" fillId="0" borderId="0" xfId="0">
      <alignment vertical="center"/>
    </xf>
    <xf numFmtId="0" fontId="16" fillId="0" borderId="0" xfId="0" applyFont="1">
      <alignment vertical="center"/>
    </xf>
    <xf numFmtId="0" fontId="16" fillId="0" borderId="0" xfId="0" applyFont="1" applyFill="1">
      <alignment vertical="center"/>
    </xf>
    <xf numFmtId="0" fontId="16" fillId="0" borderId="0" xfId="0" applyFont="1" applyBorder="1">
      <alignment vertical="center"/>
    </xf>
    <xf numFmtId="0" fontId="16" fillId="0" borderId="0" xfId="0" applyFont="1" applyFill="1" applyBorder="1">
      <alignment vertical="center"/>
    </xf>
    <xf numFmtId="0" fontId="18" fillId="0" borderId="0"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20" fillId="0" borderId="0" xfId="0" applyFont="1" applyFill="1" applyBorder="1" applyAlignment="1" applyProtection="1">
      <alignment vertical="center" shrinkToFit="1"/>
      <protection locked="0"/>
    </xf>
    <xf numFmtId="0" fontId="20" fillId="0" borderId="0" xfId="0" applyFont="1" applyFill="1" applyBorder="1" applyAlignment="1">
      <alignment horizontal="left" vertical="center"/>
    </xf>
    <xf numFmtId="0" fontId="16" fillId="0" borderId="0" xfId="0" applyFont="1" applyFill="1" applyBorder="1" applyAlignment="1">
      <alignment horizontal="left" vertical="center"/>
    </xf>
    <xf numFmtId="185" fontId="20" fillId="11" borderId="5" xfId="121" applyNumberFormat="1" applyFont="1" applyFill="1" applyBorder="1" applyAlignment="1" applyProtection="1">
      <alignment horizontal="right" vertical="center" shrinkToFit="1"/>
      <protection locked="0"/>
    </xf>
    <xf numFmtId="186" fontId="20" fillId="11" borderId="5" xfId="121" applyNumberFormat="1" applyFont="1" applyFill="1" applyBorder="1" applyAlignment="1" applyProtection="1">
      <alignment horizontal="left" vertical="center"/>
    </xf>
    <xf numFmtId="0" fontId="16" fillId="0" borderId="0" xfId="0" applyFont="1" applyAlignment="1">
      <alignment horizontal="center" vertical="center"/>
    </xf>
    <xf numFmtId="184" fontId="20" fillId="11" borderId="5" xfId="121" applyNumberFormat="1" applyFont="1" applyFill="1" applyBorder="1" applyAlignment="1" applyProtection="1">
      <alignment horizontal="right" vertical="center"/>
      <protection locked="0"/>
    </xf>
    <xf numFmtId="185" fontId="16" fillId="0" borderId="0" xfId="121" applyNumberFormat="1" applyFont="1" applyFill="1" applyBorder="1" applyAlignment="1" applyProtection="1">
      <alignment horizontal="right" vertical="center"/>
    </xf>
    <xf numFmtId="186" fontId="20" fillId="0" borderId="0" xfId="121" applyNumberFormat="1" applyFont="1" applyFill="1" applyBorder="1" applyAlignment="1" applyProtection="1">
      <alignment vertical="center" shrinkToFit="1"/>
      <protection locked="0"/>
    </xf>
    <xf numFmtId="0" fontId="20" fillId="11" borderId="5" xfId="121" applyNumberFormat="1" applyFont="1" applyFill="1" applyBorder="1" applyAlignment="1" applyProtection="1">
      <alignment horizontal="right" vertical="center" shrinkToFit="1"/>
    </xf>
    <xf numFmtId="0" fontId="20" fillId="11" borderId="5" xfId="0" applyFont="1" applyFill="1" applyBorder="1" applyAlignment="1">
      <alignment horizontal="left" vertical="center"/>
    </xf>
    <xf numFmtId="0" fontId="21" fillId="0" borderId="0" xfId="0" applyFont="1" applyFill="1" applyBorder="1" applyAlignment="1" applyProtection="1">
      <alignment vertical="center" wrapText="1"/>
      <protection locked="0"/>
    </xf>
    <xf numFmtId="0" fontId="22" fillId="0" borderId="0" xfId="0" applyFont="1" applyFill="1" applyBorder="1" applyAlignment="1">
      <alignment horizontal="left" vertical="center"/>
    </xf>
    <xf numFmtId="0" fontId="23" fillId="0" borderId="0" xfId="0" applyFont="1" applyFill="1" applyBorder="1" applyAlignment="1" applyProtection="1">
      <alignment vertical="center" wrapText="1"/>
      <protection locked="0"/>
    </xf>
    <xf numFmtId="0" fontId="16" fillId="0" borderId="0" xfId="0" applyFont="1" applyFill="1" applyBorder="1" applyAlignment="1">
      <alignment horizontal="center" vertical="center"/>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16" fillId="0" borderId="0" xfId="0" applyFont="1" applyFill="1" applyAlignment="1">
      <alignment horizontal="center" vertical="center"/>
    </xf>
    <xf numFmtId="0" fontId="25" fillId="12" borderId="10" xfId="0" applyFont="1" applyFill="1" applyBorder="1" applyAlignment="1">
      <alignment horizontal="center" vertical="center"/>
    </xf>
    <xf numFmtId="0" fontId="26" fillId="0" borderId="0" xfId="0" applyFont="1" applyFill="1" applyBorder="1" applyAlignment="1">
      <alignment horizontal="left" vertical="center"/>
    </xf>
    <xf numFmtId="0" fontId="27" fillId="0" borderId="11" xfId="0" applyFont="1" applyFill="1" applyBorder="1" applyAlignment="1">
      <alignment horizontal="center" vertical="center" shrinkToFit="1"/>
    </xf>
    <xf numFmtId="9" fontId="27" fillId="0" borderId="12" xfId="108" applyFont="1" applyFill="1" applyBorder="1" applyAlignment="1" applyProtection="1">
      <alignment vertical="center" shrinkToFit="1"/>
    </xf>
    <xf numFmtId="185" fontId="27" fillId="0" borderId="12" xfId="121" applyNumberFormat="1" applyFont="1" applyFill="1" applyBorder="1" applyAlignment="1" applyProtection="1">
      <alignment horizontal="left" vertical="center" shrinkToFit="1"/>
    </xf>
    <xf numFmtId="9" fontId="27" fillId="0" borderId="12" xfId="0" applyNumberFormat="1" applyFont="1" applyFill="1" applyBorder="1" applyAlignment="1">
      <alignment horizontal="right" vertical="center" shrinkToFit="1"/>
    </xf>
    <xf numFmtId="184" fontId="27" fillId="0" borderId="12" xfId="121" applyFont="1" applyFill="1" applyBorder="1" applyAlignment="1" applyProtection="1">
      <alignment horizontal="right" vertical="center" shrinkToFit="1"/>
    </xf>
    <xf numFmtId="0" fontId="26" fillId="0" borderId="12" xfId="0" applyFont="1" applyFill="1" applyBorder="1">
      <alignment vertical="center"/>
    </xf>
    <xf numFmtId="0" fontId="26" fillId="0" borderId="0" xfId="0" applyFont="1" applyFill="1">
      <alignment vertical="center"/>
    </xf>
    <xf numFmtId="184" fontId="26" fillId="0" borderId="13" xfId="121" applyFont="1" applyFill="1" applyBorder="1" applyAlignment="1" applyProtection="1">
      <alignment horizontal="center" vertical="center" shrinkToFit="1"/>
    </xf>
    <xf numFmtId="9" fontId="26" fillId="0" borderId="13" xfId="108" applyFont="1" applyFill="1" applyBorder="1" applyAlignment="1" applyProtection="1">
      <alignment vertical="center" shrinkToFit="1"/>
    </xf>
    <xf numFmtId="185" fontId="26" fillId="0" borderId="13" xfId="121" applyNumberFormat="1" applyFont="1" applyFill="1" applyBorder="1" applyAlignment="1" applyProtection="1">
      <alignment vertical="center" shrinkToFit="1"/>
    </xf>
    <xf numFmtId="184" fontId="27" fillId="0" borderId="13" xfId="0" applyNumberFormat="1" applyFont="1" applyFill="1" applyBorder="1" applyAlignment="1">
      <alignment vertical="center" shrinkToFit="1"/>
    </xf>
    <xf numFmtId="184" fontId="26" fillId="0" borderId="13" xfId="121" applyFont="1" applyFill="1" applyBorder="1" applyAlignment="1" applyProtection="1">
      <alignment vertical="center" shrinkToFit="1"/>
    </xf>
    <xf numFmtId="184" fontId="26" fillId="0" borderId="13" xfId="0" applyNumberFormat="1" applyFont="1" applyFill="1" applyBorder="1" applyAlignment="1">
      <alignment vertical="center" shrinkToFit="1"/>
    </xf>
    <xf numFmtId="187" fontId="26" fillId="0" borderId="13" xfId="0" applyNumberFormat="1" applyFont="1" applyFill="1" applyBorder="1">
      <alignment vertical="center"/>
    </xf>
    <xf numFmtId="184" fontId="26" fillId="0" borderId="14" xfId="121" applyFont="1" applyFill="1" applyBorder="1" applyAlignment="1" applyProtection="1">
      <alignment horizontal="center" vertical="center" shrinkToFit="1"/>
    </xf>
    <xf numFmtId="9" fontId="26" fillId="0" borderId="14" xfId="108" applyFont="1" applyFill="1" applyBorder="1" applyAlignment="1" applyProtection="1">
      <alignment vertical="center" shrinkToFit="1"/>
    </xf>
    <xf numFmtId="185" fontId="26" fillId="0" borderId="14" xfId="121" applyNumberFormat="1" applyFont="1" applyFill="1" applyBorder="1" applyAlignment="1" applyProtection="1">
      <alignment vertical="center" shrinkToFit="1"/>
    </xf>
    <xf numFmtId="184" fontId="27" fillId="0" borderId="14" xfId="0" applyNumberFormat="1" applyFont="1" applyFill="1" applyBorder="1" applyAlignment="1">
      <alignment vertical="center" shrinkToFit="1"/>
    </xf>
    <xf numFmtId="184" fontId="26" fillId="0" borderId="14" xfId="121" applyFont="1" applyFill="1" applyBorder="1" applyAlignment="1" applyProtection="1">
      <alignment vertical="center" shrinkToFit="1"/>
    </xf>
    <xf numFmtId="184" fontId="26" fillId="0" borderId="14" xfId="0" applyNumberFormat="1" applyFont="1" applyFill="1" applyBorder="1" applyAlignment="1">
      <alignment vertical="center" shrinkToFit="1"/>
    </xf>
    <xf numFmtId="184" fontId="26" fillId="0" borderId="15" xfId="121" applyFont="1" applyFill="1" applyBorder="1" applyAlignment="1" applyProtection="1">
      <alignment horizontal="center" vertical="center" shrinkToFit="1"/>
    </xf>
    <xf numFmtId="9" fontId="26" fillId="0" borderId="15" xfId="108" applyFont="1" applyFill="1" applyBorder="1" applyAlignment="1" applyProtection="1">
      <alignment vertical="center" shrinkToFit="1"/>
    </xf>
    <xf numFmtId="185" fontId="26" fillId="0" borderId="15" xfId="121" applyNumberFormat="1" applyFont="1" applyFill="1" applyBorder="1" applyAlignment="1" applyProtection="1">
      <alignment vertical="center" shrinkToFit="1"/>
    </xf>
    <xf numFmtId="184" fontId="27" fillId="0" borderId="15" xfId="0" applyNumberFormat="1" applyFont="1" applyFill="1" applyBorder="1" applyAlignment="1">
      <alignment vertical="center" shrinkToFit="1"/>
    </xf>
    <xf numFmtId="184" fontId="26" fillId="0" borderId="15" xfId="121" applyFont="1" applyFill="1" applyBorder="1" applyAlignment="1" applyProtection="1">
      <alignment vertical="center" shrinkToFit="1"/>
    </xf>
    <xf numFmtId="184" fontId="26" fillId="0" borderId="15" xfId="0" applyNumberFormat="1" applyFont="1" applyFill="1" applyBorder="1" applyAlignment="1">
      <alignment vertical="center" shrinkToFit="1"/>
    </xf>
    <xf numFmtId="187" fontId="26" fillId="0" borderId="15" xfId="0" applyNumberFormat="1" applyFont="1" applyFill="1" applyBorder="1">
      <alignment vertical="center"/>
    </xf>
    <xf numFmtId="187" fontId="26" fillId="0" borderId="14" xfId="0" applyNumberFormat="1" applyFont="1" applyFill="1" applyBorder="1">
      <alignment vertical="center"/>
    </xf>
    <xf numFmtId="0" fontId="24" fillId="0" borderId="0" xfId="0" applyFont="1" applyFill="1" applyBorder="1" applyAlignment="1">
      <alignment horizontal="left" vertical="center"/>
    </xf>
    <xf numFmtId="0" fontId="25" fillId="0" borderId="11" xfId="0" applyFont="1" applyFill="1" applyBorder="1" applyAlignment="1">
      <alignment horizontal="center" vertical="center" shrinkToFit="1"/>
    </xf>
    <xf numFmtId="9" fontId="25" fillId="0" borderId="12" xfId="108" applyFont="1" applyFill="1" applyBorder="1" applyAlignment="1" applyProtection="1">
      <alignment vertical="center" shrinkToFit="1"/>
    </xf>
    <xf numFmtId="188" fontId="25" fillId="0" borderId="12" xfId="121" applyNumberFormat="1" applyFont="1" applyFill="1" applyBorder="1" applyAlignment="1" applyProtection="1">
      <alignment horizontal="left" vertical="center" shrinkToFit="1"/>
    </xf>
    <xf numFmtId="188" fontId="25" fillId="0" borderId="12" xfId="121" applyNumberFormat="1" applyFont="1" applyFill="1" applyBorder="1" applyAlignment="1" applyProtection="1">
      <alignment horizontal="right" vertical="center" shrinkToFit="1"/>
    </xf>
    <xf numFmtId="186" fontId="25" fillId="0" borderId="12" xfId="121" applyNumberFormat="1" applyFont="1" applyFill="1" applyBorder="1" applyAlignment="1" applyProtection="1">
      <alignment horizontal="left" vertical="center" shrinkToFit="1"/>
    </xf>
    <xf numFmtId="186" fontId="25" fillId="0" borderId="12" xfId="121" applyNumberFormat="1" applyFont="1" applyFill="1" applyBorder="1" applyAlignment="1" applyProtection="1">
      <alignment horizontal="right" vertical="center" shrinkToFit="1"/>
    </xf>
    <xf numFmtId="0" fontId="24" fillId="0" borderId="0" xfId="0" applyFont="1" applyFill="1">
      <alignment vertical="center"/>
    </xf>
    <xf numFmtId="184" fontId="24" fillId="0" borderId="13" xfId="121" applyFont="1" applyFill="1" applyBorder="1" applyAlignment="1" applyProtection="1">
      <alignment horizontal="center" vertical="center" shrinkToFit="1"/>
    </xf>
    <xf numFmtId="9" fontId="24" fillId="0" borderId="13" xfId="108" applyFont="1" applyFill="1" applyBorder="1" applyAlignment="1" applyProtection="1">
      <alignment vertical="center" shrinkToFit="1"/>
    </xf>
    <xf numFmtId="188" fontId="24" fillId="0" borderId="13" xfId="121" applyNumberFormat="1" applyFont="1" applyFill="1" applyBorder="1" applyAlignment="1" applyProtection="1">
      <alignment horizontal="left" vertical="center" shrinkToFit="1"/>
    </xf>
    <xf numFmtId="9" fontId="24" fillId="0" borderId="13" xfId="108" applyFont="1" applyFill="1" applyBorder="1" applyAlignment="1" applyProtection="1">
      <alignment horizontal="right" vertical="center" shrinkToFit="1"/>
    </xf>
    <xf numFmtId="188" fontId="25" fillId="0" borderId="13" xfId="121" applyNumberFormat="1" applyFont="1" applyFill="1" applyBorder="1" applyAlignment="1" applyProtection="1">
      <alignment horizontal="right" vertical="center" shrinkToFit="1"/>
    </xf>
    <xf numFmtId="188" fontId="24" fillId="0" borderId="13" xfId="121" applyNumberFormat="1" applyFont="1" applyFill="1" applyBorder="1" applyAlignment="1" applyProtection="1">
      <alignment horizontal="right" vertical="center" shrinkToFit="1"/>
    </xf>
    <xf numFmtId="186" fontId="24" fillId="0" borderId="13" xfId="121" applyNumberFormat="1" applyFont="1" applyFill="1" applyBorder="1" applyAlignment="1" applyProtection="1">
      <alignment horizontal="right" vertical="center" shrinkToFit="1"/>
    </xf>
    <xf numFmtId="186" fontId="24" fillId="0" borderId="13" xfId="121" applyNumberFormat="1" applyFont="1" applyFill="1" applyBorder="1" applyAlignment="1" applyProtection="1">
      <alignment vertical="center" shrinkToFit="1"/>
    </xf>
    <xf numFmtId="184" fontId="24" fillId="0" borderId="14" xfId="121" applyFont="1" applyFill="1" applyBorder="1" applyAlignment="1" applyProtection="1">
      <alignment horizontal="center" vertical="center" shrinkToFit="1"/>
    </xf>
    <xf numFmtId="9" fontId="24" fillId="0" borderId="14" xfId="108" applyFont="1" applyFill="1" applyBorder="1" applyAlignment="1" applyProtection="1">
      <alignment vertical="center" shrinkToFit="1"/>
    </xf>
    <xf numFmtId="188" fontId="24" fillId="0" borderId="14" xfId="121" applyNumberFormat="1" applyFont="1" applyFill="1" applyBorder="1" applyAlignment="1" applyProtection="1">
      <alignment horizontal="left" vertical="center" shrinkToFit="1"/>
    </xf>
    <xf numFmtId="9" fontId="24" fillId="0" borderId="14" xfId="108" applyFont="1" applyFill="1" applyBorder="1" applyAlignment="1" applyProtection="1">
      <alignment horizontal="right" vertical="center" shrinkToFit="1"/>
    </xf>
    <xf numFmtId="188" fontId="25" fillId="0" borderId="14" xfId="121" applyNumberFormat="1" applyFont="1" applyFill="1" applyBorder="1" applyAlignment="1" applyProtection="1">
      <alignment horizontal="right" vertical="center" shrinkToFit="1"/>
    </xf>
    <xf numFmtId="188" fontId="24" fillId="0" borderId="14" xfId="121" applyNumberFormat="1" applyFont="1" applyFill="1" applyBorder="1" applyAlignment="1" applyProtection="1">
      <alignment horizontal="right" vertical="center" shrinkToFit="1"/>
    </xf>
    <xf numFmtId="186" fontId="24" fillId="0" borderId="14" xfId="121" applyNumberFormat="1" applyFont="1" applyFill="1" applyBorder="1" applyAlignment="1" applyProtection="1">
      <alignment horizontal="right" vertical="center" shrinkToFit="1"/>
    </xf>
    <xf numFmtId="184" fontId="24" fillId="0" borderId="15" xfId="121" applyFont="1" applyFill="1" applyBorder="1" applyAlignment="1" applyProtection="1">
      <alignment horizontal="center" vertical="center" shrinkToFit="1"/>
    </xf>
    <xf numFmtId="9" fontId="24" fillId="0" borderId="15" xfId="108" applyFont="1" applyFill="1" applyBorder="1" applyAlignment="1" applyProtection="1">
      <alignment vertical="center" shrinkToFit="1"/>
    </xf>
    <xf numFmtId="188" fontId="24" fillId="0" borderId="15" xfId="121" applyNumberFormat="1" applyFont="1" applyFill="1" applyBorder="1" applyAlignment="1" applyProtection="1">
      <alignment horizontal="left" vertical="center" shrinkToFit="1"/>
    </xf>
    <xf numFmtId="9" fontId="24" fillId="0" borderId="15" xfId="108" applyFont="1" applyFill="1" applyBorder="1" applyAlignment="1" applyProtection="1">
      <alignment horizontal="right" vertical="center" shrinkToFit="1"/>
    </xf>
    <xf numFmtId="188" fontId="25" fillId="0" borderId="15" xfId="121" applyNumberFormat="1" applyFont="1" applyFill="1" applyBorder="1" applyAlignment="1" applyProtection="1">
      <alignment horizontal="right" vertical="center" shrinkToFit="1"/>
    </xf>
    <xf numFmtId="188" fontId="24" fillId="0" borderId="15" xfId="121" applyNumberFormat="1" applyFont="1" applyFill="1" applyBorder="1" applyAlignment="1" applyProtection="1">
      <alignment horizontal="right" vertical="center" shrinkToFit="1"/>
    </xf>
    <xf numFmtId="186" fontId="24" fillId="0" borderId="15" xfId="121" applyNumberFormat="1" applyFont="1" applyFill="1" applyBorder="1" applyAlignment="1" applyProtection="1">
      <alignment horizontal="right" vertical="center" shrinkToFit="1"/>
    </xf>
    <xf numFmtId="0" fontId="24" fillId="12" borderId="15"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5" fillId="0" borderId="0" xfId="0" applyFont="1" applyFill="1" applyBorder="1" applyAlignment="1">
      <alignment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vertical="center" shrinkToFit="1"/>
    </xf>
    <xf numFmtId="186" fontId="25" fillId="0" borderId="17" xfId="0" applyNumberFormat="1" applyFont="1" applyFill="1" applyBorder="1" applyAlignment="1">
      <alignment horizontal="left" vertical="center" shrinkToFit="1"/>
    </xf>
    <xf numFmtId="2" fontId="25" fillId="0" borderId="17" xfId="121" applyNumberFormat="1" applyFont="1" applyFill="1" applyBorder="1" applyAlignment="1" applyProtection="1">
      <alignment horizontal="right" vertical="center" shrinkToFit="1"/>
    </xf>
    <xf numFmtId="188" fontId="25" fillId="0" borderId="17" xfId="121" applyNumberFormat="1" applyFont="1" applyFill="1" applyBorder="1" applyAlignment="1" applyProtection="1">
      <alignment horizontal="left" vertical="center"/>
    </xf>
    <xf numFmtId="187" fontId="24" fillId="0" borderId="0" xfId="0" applyNumberFormat="1" applyFont="1" applyFill="1" applyBorder="1">
      <alignment vertical="center"/>
    </xf>
    <xf numFmtId="0" fontId="24" fillId="0" borderId="0" xfId="0" applyFont="1" applyFill="1" applyBorder="1">
      <alignment vertical="center"/>
    </xf>
    <xf numFmtId="184" fontId="24" fillId="0" borderId="17" xfId="121" applyFont="1" applyFill="1" applyBorder="1" applyAlignment="1" applyProtection="1">
      <alignment horizontal="center" vertical="center" shrinkToFit="1"/>
    </xf>
    <xf numFmtId="9" fontId="24" fillId="0" borderId="17" xfId="108" applyNumberFormat="1" applyFont="1" applyFill="1" applyBorder="1" applyAlignment="1" applyProtection="1">
      <alignment vertical="center" shrinkToFit="1"/>
    </xf>
    <xf numFmtId="186" fontId="24" fillId="0" borderId="17" xfId="121" applyNumberFormat="1" applyFont="1" applyFill="1" applyBorder="1" applyAlignment="1" applyProtection="1">
      <alignment horizontal="left" vertical="center" shrinkToFit="1"/>
    </xf>
    <xf numFmtId="2" fontId="25" fillId="0" borderId="18" xfId="0" applyNumberFormat="1" applyFont="1" applyFill="1" applyBorder="1" applyAlignment="1">
      <alignment horizontal="right" vertical="center" shrinkToFit="1"/>
    </xf>
    <xf numFmtId="188" fontId="25" fillId="0" borderId="17" xfId="121" applyNumberFormat="1" applyFont="1" applyFill="1" applyBorder="1" applyAlignment="1" applyProtection="1">
      <alignment horizontal="left" vertical="center" shrinkToFit="1"/>
    </xf>
    <xf numFmtId="9" fontId="24" fillId="0" borderId="14" xfId="108" applyNumberFormat="1" applyFont="1" applyFill="1" applyBorder="1" applyAlignment="1" applyProtection="1">
      <alignment vertical="center" shrinkToFit="1"/>
    </xf>
    <xf numFmtId="186" fontId="24" fillId="0" borderId="14" xfId="121" applyNumberFormat="1" applyFont="1" applyFill="1" applyBorder="1" applyAlignment="1" applyProtection="1">
      <alignment horizontal="left" vertical="center" shrinkToFit="1"/>
    </xf>
    <xf numFmtId="2" fontId="25" fillId="0" borderId="14" xfId="0" applyNumberFormat="1" applyFont="1" applyFill="1" applyBorder="1" applyAlignment="1">
      <alignment horizontal="right" vertical="center" shrinkToFit="1"/>
    </xf>
    <xf numFmtId="188" fontId="25" fillId="0" borderId="14" xfId="121" applyNumberFormat="1" applyFont="1" applyFill="1" applyBorder="1" applyAlignment="1" applyProtection="1">
      <alignment horizontal="left" vertical="center" shrinkToFit="1"/>
    </xf>
    <xf numFmtId="0" fontId="16" fillId="0" borderId="0" xfId="0" applyFont="1" applyBorder="1" applyAlignment="1">
      <alignment horizontal="center" vertical="center"/>
    </xf>
    <xf numFmtId="0" fontId="0" fillId="0" borderId="0" xfId="0" applyFill="1">
      <alignment vertical="center"/>
    </xf>
    <xf numFmtId="186" fontId="0" fillId="0" borderId="0" xfId="121" applyNumberFormat="1" applyFont="1" applyFill="1" applyBorder="1" applyAlignment="1" applyProtection="1">
      <alignment vertical="center"/>
    </xf>
    <xf numFmtId="0" fontId="30" fillId="0" borderId="0" xfId="0" applyFont="1" applyBorder="1" applyAlignment="1">
      <alignment horizontal="center" vertical="center"/>
    </xf>
    <xf numFmtId="0" fontId="21" fillId="0" borderId="0" xfId="0" applyFont="1" applyFill="1" applyBorder="1" applyAlignment="1" applyProtection="1">
      <alignment vertical="center"/>
      <protection locked="0"/>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shrinkToFit="1"/>
    </xf>
    <xf numFmtId="186" fontId="21" fillId="0" borderId="0" xfId="121" applyNumberFormat="1" applyFont="1" applyFill="1" applyBorder="1" applyAlignment="1" applyProtection="1">
      <alignment horizontal="left" vertical="center"/>
    </xf>
    <xf numFmtId="0" fontId="21" fillId="0" borderId="0" xfId="0" applyFont="1" applyFill="1" applyBorder="1" applyAlignment="1" applyProtection="1">
      <alignment horizontal="right" vertical="center"/>
      <protection locked="0"/>
    </xf>
    <xf numFmtId="186" fontId="21" fillId="0" borderId="0" xfId="121" applyNumberFormat="1" applyFont="1" applyFill="1" applyBorder="1" applyAlignment="1" applyProtection="1">
      <alignment vertical="center"/>
      <protection locked="0"/>
    </xf>
    <xf numFmtId="0" fontId="0" fillId="0" borderId="0" xfId="0" applyFill="1" applyBorder="1">
      <alignment vertical="center"/>
    </xf>
    <xf numFmtId="186" fontId="31" fillId="0" borderId="0" xfId="121" applyNumberFormat="1" applyFont="1" applyFill="1" applyBorder="1" applyAlignment="1" applyProtection="1">
      <alignment horizontal="left" vertical="center"/>
    </xf>
    <xf numFmtId="0" fontId="21" fillId="0" borderId="0" xfId="0" applyFont="1" applyFill="1" applyBorder="1" applyAlignment="1" applyProtection="1">
      <alignment horizontal="left" vertical="center"/>
      <protection locked="0"/>
    </xf>
    <xf numFmtId="185" fontId="21" fillId="0" borderId="0" xfId="121" applyNumberFormat="1" applyFont="1" applyFill="1" applyBorder="1" applyAlignment="1" applyProtection="1">
      <alignment horizontal="center" vertical="center" shrinkToFit="1"/>
      <protection locked="0"/>
    </xf>
    <xf numFmtId="0" fontId="0" fillId="0" borderId="0" xfId="0" applyFont="1" applyFill="1">
      <alignment vertical="center"/>
    </xf>
    <xf numFmtId="0" fontId="33" fillId="0" borderId="19" xfId="0" applyFont="1" applyFill="1" applyBorder="1" applyAlignment="1">
      <alignment horizontal="center" vertical="center"/>
    </xf>
    <xf numFmtId="0" fontId="35" fillId="13" borderId="15" xfId="0" applyFont="1" applyFill="1" applyBorder="1" applyAlignment="1">
      <alignment horizontal="center" vertical="center" shrinkToFit="1"/>
    </xf>
    <xf numFmtId="0" fontId="36" fillId="0" borderId="0" xfId="0" applyFont="1">
      <alignment vertical="center"/>
    </xf>
    <xf numFmtId="0" fontId="38" fillId="14" borderId="20" xfId="0" applyFont="1" applyFill="1" applyBorder="1" applyAlignment="1">
      <alignment horizontal="center" vertical="center" wrapText="1" shrinkToFit="1"/>
    </xf>
    <xf numFmtId="0" fontId="38" fillId="0" borderId="20" xfId="0" applyFont="1" applyFill="1" applyBorder="1" applyAlignment="1">
      <alignment horizontal="center" vertical="center" wrapText="1" shrinkToFit="1"/>
    </xf>
    <xf numFmtId="0" fontId="38" fillId="14" borderId="10"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0" borderId="21" xfId="0" applyFont="1" applyFill="1" applyBorder="1" applyAlignment="1">
      <alignment horizontal="center" vertical="center" wrapText="1" shrinkToFit="1"/>
    </xf>
    <xf numFmtId="0" fontId="38" fillId="0" borderId="22" xfId="0" applyFont="1" applyFill="1" applyBorder="1" applyAlignment="1">
      <alignment horizontal="center" vertical="center" wrapText="1" shrinkToFit="1"/>
    </xf>
    <xf numFmtId="0" fontId="38" fillId="0" borderId="23" xfId="0" applyFont="1" applyFill="1" applyBorder="1" applyAlignment="1">
      <alignment horizontal="center" vertical="center" wrapText="1" shrinkToFit="1"/>
    </xf>
    <xf numFmtId="0" fontId="23" fillId="0" borderId="24" xfId="0" applyFont="1" applyFill="1" applyBorder="1" applyAlignment="1">
      <alignment horizontal="center" vertical="center" shrinkToFit="1"/>
    </xf>
    <xf numFmtId="0" fontId="38" fillId="0" borderId="25" xfId="0" applyFont="1" applyFill="1" applyBorder="1" applyAlignment="1">
      <alignment horizontal="center" vertical="center" wrapText="1" shrinkToFit="1"/>
    </xf>
    <xf numFmtId="0" fontId="38" fillId="0" borderId="26" xfId="0" applyFont="1" applyFill="1" applyBorder="1" applyAlignment="1">
      <alignment horizontal="center" vertical="center" wrapText="1" shrinkToFit="1"/>
    </xf>
    <xf numFmtId="0" fontId="39" fillId="0" borderId="27" xfId="0" applyFont="1" applyFill="1" applyBorder="1" applyAlignment="1">
      <alignment horizontal="center" vertical="center" shrinkToFit="1"/>
    </xf>
    <xf numFmtId="0" fontId="39" fillId="0" borderId="28" xfId="0" applyFont="1" applyBorder="1" applyAlignment="1">
      <alignment horizontal="center" vertical="center" shrinkToFit="1"/>
    </xf>
    <xf numFmtId="0" fontId="39" fillId="0" borderId="29" xfId="0" applyFont="1" applyBorder="1" applyAlignment="1">
      <alignment horizontal="center" vertical="center" shrinkToFit="1"/>
    </xf>
    <xf numFmtId="0" fontId="39" fillId="0" borderId="29" xfId="0" applyFont="1" applyFill="1" applyBorder="1" applyAlignment="1">
      <alignment horizontal="center" vertical="center" shrinkToFit="1"/>
    </xf>
    <xf numFmtId="184" fontId="39" fillId="0" borderId="28" xfId="121" applyFont="1" applyFill="1" applyBorder="1" applyAlignment="1" applyProtection="1">
      <alignment horizontal="center" vertical="center" shrinkToFit="1"/>
    </xf>
    <xf numFmtId="184" fontId="39" fillId="13" borderId="29" xfId="121" applyFont="1" applyFill="1" applyBorder="1" applyAlignment="1" applyProtection="1">
      <alignment horizontal="center" vertical="center" shrinkToFit="1"/>
    </xf>
    <xf numFmtId="184" fontId="39" fillId="14" borderId="29" xfId="121" applyFont="1" applyFill="1" applyBorder="1" applyAlignment="1" applyProtection="1">
      <alignment horizontal="center" vertical="center" shrinkToFit="1"/>
    </xf>
    <xf numFmtId="184" fontId="39" fillId="0" borderId="29" xfId="121" applyFont="1" applyFill="1" applyBorder="1" applyAlignment="1" applyProtection="1">
      <alignment horizontal="center" vertical="center" shrinkToFit="1"/>
    </xf>
    <xf numFmtId="184" fontId="39" fillId="15" borderId="29" xfId="121" applyFont="1" applyFill="1" applyBorder="1" applyAlignment="1" applyProtection="1">
      <alignment horizontal="center" vertical="center" shrinkToFit="1"/>
    </xf>
    <xf numFmtId="184" fontId="39" fillId="0" borderId="30" xfId="121" applyFont="1" applyFill="1" applyBorder="1" applyAlignment="1" applyProtection="1">
      <alignment horizontal="center" vertical="center" shrinkToFit="1"/>
    </xf>
    <xf numFmtId="186" fontId="39" fillId="0" borderId="28" xfId="121" applyNumberFormat="1" applyFont="1" applyFill="1" applyBorder="1" applyAlignment="1" applyProtection="1">
      <alignment horizontal="center" vertical="center" shrinkToFit="1"/>
    </xf>
    <xf numFmtId="186" fontId="39" fillId="13" borderId="29" xfId="121" applyNumberFormat="1" applyFont="1" applyFill="1" applyBorder="1" applyAlignment="1" applyProtection="1">
      <alignment horizontal="center" vertical="center" shrinkToFit="1"/>
    </xf>
    <xf numFmtId="186" fontId="39" fillId="14" borderId="29" xfId="121" applyNumberFormat="1" applyFont="1" applyFill="1" applyBorder="1" applyAlignment="1" applyProtection="1">
      <alignment horizontal="center" vertical="center" shrinkToFit="1"/>
    </xf>
    <xf numFmtId="186" fontId="39" fillId="0" borderId="29" xfId="121" applyNumberFormat="1" applyFont="1" applyFill="1" applyBorder="1" applyAlignment="1" applyProtection="1">
      <alignment horizontal="center" vertical="center" shrinkToFit="1"/>
    </xf>
    <xf numFmtId="186" fontId="39" fillId="15" borderId="29" xfId="121" applyNumberFormat="1" applyFont="1" applyFill="1" applyBorder="1" applyAlignment="1" applyProtection="1">
      <alignment horizontal="center" vertical="center" shrinkToFit="1"/>
    </xf>
    <xf numFmtId="186" fontId="39" fillId="0" borderId="31" xfId="121" applyNumberFormat="1" applyFont="1" applyFill="1" applyBorder="1" applyAlignment="1" applyProtection="1">
      <alignment horizontal="center" vertical="center" shrinkToFit="1"/>
    </xf>
    <xf numFmtId="186" fontId="39" fillId="0" borderId="32" xfId="121" applyNumberFormat="1" applyFont="1" applyFill="1" applyBorder="1" applyAlignment="1" applyProtection="1">
      <alignment horizontal="center" vertical="center" shrinkToFit="1"/>
    </xf>
    <xf numFmtId="186" fontId="39" fillId="0" borderId="33" xfId="121" applyNumberFormat="1" applyFont="1" applyFill="1" applyBorder="1" applyAlignment="1" applyProtection="1">
      <alignment horizontal="center" vertical="center" shrinkToFit="1"/>
    </xf>
    <xf numFmtId="186" fontId="39" fillId="0" borderId="34" xfId="121" applyNumberFormat="1" applyFont="1" applyFill="1" applyBorder="1" applyAlignment="1" applyProtection="1">
      <alignment horizontal="center" vertical="center" shrinkToFit="1"/>
    </xf>
    <xf numFmtId="186" fontId="39" fillId="0" borderId="35" xfId="121" applyNumberFormat="1" applyFont="1" applyFill="1" applyBorder="1" applyAlignment="1" applyProtection="1">
      <alignment horizontal="center" vertical="center" shrinkToFit="1"/>
    </xf>
    <xf numFmtId="0" fontId="11" fillId="0" borderId="36" xfId="0" applyFont="1" applyBorder="1" applyAlignment="1">
      <alignment horizontal="center" vertical="center"/>
    </xf>
    <xf numFmtId="184" fontId="37" fillId="0" borderId="37" xfId="121" applyFont="1" applyFill="1" applyBorder="1" applyAlignment="1" applyProtection="1">
      <alignment vertical="center" shrinkToFit="1"/>
    </xf>
    <xf numFmtId="184" fontId="37" fillId="0" borderId="2" xfId="121" applyFont="1" applyFill="1" applyBorder="1" applyAlignment="1" applyProtection="1">
      <alignment vertical="center" shrinkToFit="1"/>
    </xf>
    <xf numFmtId="184" fontId="37" fillId="0" borderId="38" xfId="121" applyFont="1" applyFill="1" applyBorder="1" applyAlignment="1" applyProtection="1">
      <alignment vertical="center" shrinkToFit="1"/>
    </xf>
    <xf numFmtId="184" fontId="37" fillId="0" borderId="39" xfId="121" applyFont="1" applyFill="1" applyBorder="1" applyAlignment="1" applyProtection="1">
      <alignment vertical="center" shrinkToFit="1"/>
    </xf>
    <xf numFmtId="184" fontId="37" fillId="0" borderId="14" xfId="121" applyFont="1" applyFill="1" applyBorder="1" applyAlignment="1" applyProtection="1">
      <alignment vertical="center" shrinkToFit="1"/>
    </xf>
    <xf numFmtId="184" fontId="37" fillId="0" borderId="40" xfId="121" applyFont="1" applyFill="1" applyBorder="1" applyAlignment="1" applyProtection="1">
      <alignment vertical="center" shrinkToFit="1"/>
    </xf>
    <xf numFmtId="0" fontId="23" fillId="0" borderId="41" xfId="0" applyFont="1" applyFill="1" applyBorder="1" applyAlignment="1" applyProtection="1">
      <alignment horizontal="center" vertical="center"/>
      <protection locked="0"/>
    </xf>
    <xf numFmtId="0" fontId="23" fillId="16" borderId="42" xfId="173" applyFont="1" applyFill="1" applyBorder="1" applyAlignment="1" applyProtection="1">
      <alignment horizontal="center" vertical="center"/>
      <protection locked="0"/>
    </xf>
    <xf numFmtId="0" fontId="23" fillId="16" borderId="43" xfId="173" applyFont="1" applyFill="1" applyBorder="1" applyAlignment="1" applyProtection="1">
      <alignment horizontal="center" vertical="center"/>
      <protection locked="0"/>
    </xf>
    <xf numFmtId="0" fontId="23" fillId="16" borderId="43" xfId="0" applyFont="1" applyFill="1" applyBorder="1" applyAlignment="1" applyProtection="1">
      <alignment horizontal="center" vertical="center"/>
      <protection locked="0"/>
    </xf>
    <xf numFmtId="0" fontId="23" fillId="16" borderId="44" xfId="0" applyFont="1" applyFill="1" applyBorder="1" applyAlignment="1" applyProtection="1">
      <alignment horizontal="center" vertical="center"/>
      <protection locked="0"/>
    </xf>
    <xf numFmtId="186" fontId="23" fillId="0" borderId="13" xfId="121" applyNumberFormat="1" applyFont="1" applyFill="1" applyBorder="1" applyAlignment="1" applyProtection="1">
      <alignment horizontal="center" vertical="center" shrinkToFit="1"/>
    </xf>
    <xf numFmtId="184" fontId="34" fillId="0" borderId="45" xfId="121" applyFont="1" applyFill="1" applyBorder="1" applyAlignment="1" applyProtection="1">
      <alignment horizontal="center" vertical="center"/>
    </xf>
    <xf numFmtId="184" fontId="23" fillId="13" borderId="13" xfId="121" applyFont="1" applyFill="1" applyBorder="1" applyAlignment="1" applyProtection="1">
      <alignment horizontal="center" vertical="center" shrinkToFit="1"/>
    </xf>
    <xf numFmtId="184" fontId="23" fillId="14" borderId="13" xfId="121" applyFont="1" applyFill="1" applyBorder="1" applyAlignment="1" applyProtection="1">
      <alignment horizontal="center" vertical="center" shrinkToFit="1"/>
    </xf>
    <xf numFmtId="184" fontId="23" fillId="0" borderId="13" xfId="121" applyFont="1" applyFill="1" applyBorder="1" applyAlignment="1" applyProtection="1">
      <alignment horizontal="center" vertical="center" shrinkToFit="1"/>
    </xf>
    <xf numFmtId="184" fontId="23" fillId="15" borderId="13" xfId="121" applyFont="1" applyFill="1" applyBorder="1" applyAlignment="1" applyProtection="1">
      <alignment horizontal="center" vertical="center"/>
    </xf>
    <xf numFmtId="184" fontId="34" fillId="0" borderId="46" xfId="121" applyFont="1" applyFill="1" applyBorder="1" applyAlignment="1" applyProtection="1">
      <alignment horizontal="center" vertical="center"/>
    </xf>
    <xf numFmtId="184" fontId="23" fillId="13" borderId="14" xfId="121" applyNumberFormat="1" applyFont="1" applyFill="1" applyBorder="1" applyAlignment="1" applyProtection="1">
      <alignment horizontal="center" vertical="center" shrinkToFit="1"/>
    </xf>
    <xf numFmtId="184" fontId="23" fillId="15" borderId="14" xfId="121" applyFont="1" applyFill="1" applyBorder="1" applyAlignment="1" applyProtection="1">
      <alignment horizontal="center" vertical="center"/>
    </xf>
    <xf numFmtId="186" fontId="34" fillId="0" borderId="47" xfId="121" applyNumberFormat="1" applyFont="1" applyFill="1" applyBorder="1" applyAlignment="1" applyProtection="1">
      <alignment horizontal="center" vertical="center" shrinkToFit="1"/>
    </xf>
    <xf numFmtId="186" fontId="23" fillId="13" borderId="14" xfId="121" applyNumberFormat="1" applyFont="1" applyFill="1" applyBorder="1" applyAlignment="1" applyProtection="1">
      <alignment horizontal="center" vertical="center" shrinkToFit="1"/>
    </xf>
    <xf numFmtId="186" fontId="23" fillId="14" borderId="13" xfId="121" applyNumberFormat="1" applyFont="1" applyFill="1" applyBorder="1" applyAlignment="1" applyProtection="1">
      <alignment horizontal="center" vertical="center" shrinkToFit="1"/>
    </xf>
    <xf numFmtId="186" fontId="23" fillId="15" borderId="14" xfId="121" applyNumberFormat="1" applyFont="1" applyFill="1" applyBorder="1" applyAlignment="1" applyProtection="1">
      <alignment horizontal="center" vertical="center" shrinkToFit="1"/>
    </xf>
    <xf numFmtId="186" fontId="23" fillId="0" borderId="48" xfId="121" applyNumberFormat="1" applyFont="1" applyFill="1" applyBorder="1" applyAlignment="1" applyProtection="1">
      <alignment horizontal="center" vertical="center" shrinkToFit="1"/>
    </xf>
    <xf numFmtId="0" fontId="40" fillId="0" borderId="36" xfId="0" applyFont="1" applyBorder="1">
      <alignment vertical="center"/>
    </xf>
    <xf numFmtId="185" fontId="37" fillId="0" borderId="38" xfId="121" applyNumberFormat="1" applyFont="1" applyFill="1" applyBorder="1" applyAlignment="1" applyProtection="1">
      <alignment vertical="center"/>
    </xf>
    <xf numFmtId="189" fontId="37" fillId="0" borderId="39" xfId="0" applyNumberFormat="1" applyFont="1" applyFill="1" applyBorder="1">
      <alignment vertical="center"/>
    </xf>
    <xf numFmtId="189" fontId="37" fillId="0" borderId="14" xfId="0" applyNumberFormat="1" applyFont="1" applyFill="1" applyBorder="1">
      <alignment vertical="center"/>
    </xf>
    <xf numFmtId="189" fontId="37" fillId="0" borderId="49" xfId="0" applyNumberFormat="1" applyFont="1" applyFill="1" applyBorder="1">
      <alignment vertical="center"/>
    </xf>
    <xf numFmtId="189" fontId="37" fillId="0" borderId="38" xfId="0" applyNumberFormat="1" applyFont="1" applyFill="1" applyBorder="1">
      <alignment vertical="center"/>
    </xf>
    <xf numFmtId="189" fontId="37" fillId="0" borderId="39" xfId="0" applyNumberFormat="1" applyFont="1" applyBorder="1">
      <alignment vertical="center"/>
    </xf>
    <xf numFmtId="189" fontId="37" fillId="0" borderId="14" xfId="0" applyNumberFormat="1" applyFont="1" applyBorder="1">
      <alignment vertical="center"/>
    </xf>
    <xf numFmtId="189" fontId="37" fillId="0" borderId="49" xfId="0" applyNumberFormat="1" applyFont="1" applyBorder="1">
      <alignment vertical="center"/>
    </xf>
    <xf numFmtId="189" fontId="37" fillId="0" borderId="38" xfId="0" applyNumberFormat="1" applyFont="1" applyBorder="1">
      <alignment vertical="center"/>
    </xf>
    <xf numFmtId="189" fontId="37" fillId="0" borderId="40" xfId="0" applyNumberFormat="1" applyFont="1" applyBorder="1">
      <alignment vertical="center"/>
    </xf>
    <xf numFmtId="0" fontId="23" fillId="0" borderId="50" xfId="0" applyFont="1" applyFill="1" applyBorder="1" applyAlignment="1" applyProtection="1">
      <alignment horizontal="center" vertical="center"/>
      <protection locked="0"/>
    </xf>
    <xf numFmtId="0" fontId="23" fillId="16" borderId="47" xfId="173" applyFont="1" applyFill="1" applyBorder="1" applyAlignment="1" applyProtection="1">
      <alignment horizontal="center" vertical="center"/>
      <protection locked="0"/>
    </xf>
    <xf numFmtId="0" fontId="23" fillId="16" borderId="14" xfId="173" applyFont="1" applyFill="1" applyBorder="1" applyAlignment="1" applyProtection="1">
      <alignment horizontal="center" vertical="center"/>
      <protection locked="0"/>
    </xf>
    <xf numFmtId="0" fontId="23" fillId="16" borderId="13" xfId="173" applyFont="1" applyFill="1" applyBorder="1" applyAlignment="1" applyProtection="1">
      <alignment horizontal="center" vertical="center"/>
      <protection locked="0"/>
    </xf>
    <xf numFmtId="184" fontId="37" fillId="0" borderId="51" xfId="121" applyFont="1" applyFill="1" applyBorder="1" applyAlignment="1" applyProtection="1">
      <alignment vertical="center"/>
    </xf>
    <xf numFmtId="184" fontId="41" fillId="0" borderId="47" xfId="0" applyNumberFormat="1" applyFont="1" applyBorder="1">
      <alignment vertical="center"/>
    </xf>
    <xf numFmtId="0" fontId="41" fillId="0" borderId="14" xfId="0" applyFont="1" applyBorder="1">
      <alignment vertical="center"/>
    </xf>
    <xf numFmtId="0" fontId="41" fillId="0" borderId="40" xfId="0" applyFont="1" applyBorder="1">
      <alignment vertical="center"/>
    </xf>
    <xf numFmtId="184" fontId="41" fillId="0" borderId="38" xfId="0" applyNumberFormat="1" applyFont="1" applyBorder="1">
      <alignment vertical="center"/>
    </xf>
    <xf numFmtId="184" fontId="41" fillId="0" borderId="47" xfId="121" applyFont="1" applyFill="1" applyBorder="1" applyAlignment="1" applyProtection="1">
      <alignment vertical="center"/>
    </xf>
    <xf numFmtId="184" fontId="41" fillId="0" borderId="14" xfId="121" applyFont="1" applyFill="1" applyBorder="1" applyAlignment="1" applyProtection="1">
      <alignment vertical="center"/>
    </xf>
    <xf numFmtId="184" fontId="41" fillId="0" borderId="40" xfId="121" applyFont="1" applyFill="1" applyBorder="1" applyAlignment="1" applyProtection="1">
      <alignment vertical="center"/>
    </xf>
    <xf numFmtId="184" fontId="41" fillId="0" borderId="38" xfId="121" applyFont="1" applyFill="1" applyBorder="1" applyAlignment="1" applyProtection="1">
      <alignment vertical="center"/>
    </xf>
    <xf numFmtId="0" fontId="41" fillId="0" borderId="47" xfId="0" applyFont="1" applyBorder="1">
      <alignment vertical="center"/>
    </xf>
    <xf numFmtId="0" fontId="41" fillId="0" borderId="38" xfId="0" applyFont="1" applyBorder="1">
      <alignment vertical="center"/>
    </xf>
    <xf numFmtId="0" fontId="23" fillId="0" borderId="52" xfId="0" applyFont="1" applyFill="1" applyBorder="1" applyAlignment="1" applyProtection="1">
      <alignment horizontal="center" vertical="center"/>
      <protection locked="0"/>
    </xf>
    <xf numFmtId="0" fontId="23" fillId="16" borderId="53" xfId="173" applyFont="1" applyFill="1" applyBorder="1" applyAlignment="1" applyProtection="1">
      <alignment horizontal="center" vertical="center"/>
      <protection locked="0"/>
    </xf>
    <xf numFmtId="0" fontId="23" fillId="16" borderId="20" xfId="173" applyFont="1" applyFill="1" applyBorder="1" applyAlignment="1" applyProtection="1">
      <alignment horizontal="center" vertical="center"/>
      <protection locked="0"/>
    </xf>
    <xf numFmtId="186" fontId="23" fillId="0" borderId="20" xfId="121" applyNumberFormat="1" applyFont="1" applyFill="1" applyBorder="1" applyAlignment="1" applyProtection="1">
      <alignment horizontal="center" vertical="center" shrinkToFit="1"/>
    </xf>
    <xf numFmtId="184" fontId="34" fillId="0" borderId="53" xfId="121" applyFont="1" applyFill="1" applyBorder="1" applyAlignment="1" applyProtection="1">
      <alignment horizontal="center" vertical="center"/>
    </xf>
    <xf numFmtId="184" fontId="23" fillId="13" borderId="30" xfId="121" applyFont="1" applyFill="1" applyBorder="1" applyAlignment="1" applyProtection="1">
      <alignment horizontal="center" vertical="center" shrinkToFit="1"/>
    </xf>
    <xf numFmtId="184" fontId="23" fillId="14" borderId="20" xfId="121" applyFont="1" applyFill="1" applyBorder="1" applyAlignment="1" applyProtection="1">
      <alignment horizontal="center" vertical="center" shrinkToFit="1"/>
    </xf>
    <xf numFmtId="184" fontId="23" fillId="0" borderId="20" xfId="121" applyFont="1" applyFill="1" applyBorder="1" applyAlignment="1" applyProtection="1">
      <alignment horizontal="center" vertical="center" shrinkToFit="1"/>
    </xf>
    <xf numFmtId="184" fontId="23" fillId="15" borderId="20" xfId="121" applyFont="1" applyFill="1" applyBorder="1" applyAlignment="1" applyProtection="1">
      <alignment horizontal="center" vertical="center"/>
    </xf>
    <xf numFmtId="184" fontId="23" fillId="13" borderId="20" xfId="121" applyNumberFormat="1" applyFont="1" applyFill="1" applyBorder="1" applyAlignment="1" applyProtection="1">
      <alignment horizontal="center" vertical="center" shrinkToFit="1"/>
    </xf>
    <xf numFmtId="186" fontId="34" fillId="0" borderId="53" xfId="121" applyNumberFormat="1" applyFont="1" applyFill="1" applyBorder="1" applyAlignment="1" applyProtection="1">
      <alignment horizontal="center" vertical="center" shrinkToFit="1"/>
    </xf>
    <xf numFmtId="186" fontId="23" fillId="13" borderId="20" xfId="121" applyNumberFormat="1" applyFont="1" applyFill="1" applyBorder="1" applyAlignment="1" applyProtection="1">
      <alignment horizontal="center" vertical="center" shrinkToFit="1"/>
    </xf>
    <xf numFmtId="186" fontId="23" fillId="14" borderId="20" xfId="121" applyNumberFormat="1" applyFont="1" applyFill="1" applyBorder="1" applyAlignment="1" applyProtection="1">
      <alignment horizontal="center" vertical="center" shrinkToFit="1"/>
    </xf>
    <xf numFmtId="186" fontId="23" fillId="0" borderId="30" xfId="121" applyNumberFormat="1" applyFont="1" applyFill="1" applyBorder="1" applyAlignment="1" applyProtection="1">
      <alignment horizontal="center" vertical="center" shrinkToFit="1"/>
    </xf>
    <xf numFmtId="186" fontId="23" fillId="15" borderId="20" xfId="121" applyNumberFormat="1" applyFont="1" applyFill="1" applyBorder="1" applyAlignment="1" applyProtection="1">
      <alignment horizontal="center" vertical="center" shrinkToFit="1"/>
    </xf>
    <xf numFmtId="0" fontId="11" fillId="0" borderId="0" xfId="0" applyFont="1">
      <alignment vertical="center"/>
    </xf>
    <xf numFmtId="0" fontId="34" fillId="0" borderId="0" xfId="0" applyFont="1" applyFill="1" applyBorder="1" applyAlignment="1">
      <alignment vertical="center"/>
    </xf>
    <xf numFmtId="184" fontId="34" fillId="0" borderId="0" xfId="121" applyFont="1" applyFill="1" applyBorder="1" applyAlignment="1" applyProtection="1">
      <alignment vertical="center" shrinkToFit="1"/>
    </xf>
    <xf numFmtId="184" fontId="34" fillId="0" borderId="0" xfId="121" applyFont="1" applyFill="1" applyBorder="1" applyAlignment="1" applyProtection="1">
      <alignment vertical="center"/>
    </xf>
    <xf numFmtId="188" fontId="34" fillId="0" borderId="0" xfId="121" applyNumberFormat="1" applyFont="1" applyFill="1" applyBorder="1" applyAlignment="1" applyProtection="1">
      <alignment horizontal="center" vertical="center" shrinkToFit="1"/>
    </xf>
    <xf numFmtId="184" fontId="37" fillId="0" borderId="54" xfId="121" applyFont="1" applyFill="1" applyBorder="1" applyAlignment="1" applyProtection="1">
      <alignment vertical="center"/>
    </xf>
    <xf numFmtId="0" fontId="41" fillId="0" borderId="53" xfId="0" applyFont="1" applyBorder="1">
      <alignment vertical="center"/>
    </xf>
    <xf numFmtId="0" fontId="41" fillId="0" borderId="20" xfId="0" applyFont="1" applyBorder="1">
      <alignment vertical="center"/>
    </xf>
    <xf numFmtId="0" fontId="41" fillId="0" borderId="55" xfId="0" applyFont="1" applyBorder="1">
      <alignment vertical="center"/>
    </xf>
    <xf numFmtId="0" fontId="41" fillId="0" borderId="56" xfId="0" applyFont="1" applyBorder="1">
      <alignment vertical="center"/>
    </xf>
    <xf numFmtId="184" fontId="41" fillId="0" borderId="53" xfId="121" applyFont="1" applyFill="1" applyBorder="1" applyAlignment="1" applyProtection="1">
      <alignment vertical="center"/>
    </xf>
    <xf numFmtId="184" fontId="41" fillId="0" borderId="20" xfId="121" applyFont="1" applyFill="1" applyBorder="1" applyAlignment="1" applyProtection="1">
      <alignment vertical="center"/>
    </xf>
    <xf numFmtId="184" fontId="41" fillId="0" borderId="55" xfId="121" applyFont="1" applyFill="1" applyBorder="1" applyAlignment="1" applyProtection="1">
      <alignment vertical="center"/>
    </xf>
    <xf numFmtId="184" fontId="41" fillId="0" borderId="56" xfId="121" applyFont="1" applyFill="1" applyBorder="1" applyAlignment="1" applyProtection="1">
      <alignment vertical="center"/>
    </xf>
    <xf numFmtId="0" fontId="34" fillId="0" borderId="0" xfId="0" applyFont="1" applyFill="1" applyBorder="1" applyAlignment="1">
      <alignment horizontal="center" vertical="center"/>
    </xf>
    <xf numFmtId="0" fontId="0" fillId="0" borderId="0" xfId="0" applyAlignment="1">
      <alignment vertical="center" shrinkToFit="1"/>
    </xf>
    <xf numFmtId="0" fontId="0" fillId="0" borderId="0" xfId="0" applyFill="1" applyAlignment="1">
      <alignment vertical="center" shrinkToFit="1"/>
    </xf>
    <xf numFmtId="186" fontId="0" fillId="0" borderId="0" xfId="121" applyNumberFormat="1" applyFont="1" applyFill="1" applyBorder="1" applyAlignment="1" applyProtection="1">
      <alignment vertical="center" shrinkToFit="1"/>
    </xf>
    <xf numFmtId="186" fontId="42" fillId="0" borderId="0" xfId="121" applyNumberFormat="1" applyFont="1" applyFill="1" applyBorder="1" applyAlignment="1" applyProtection="1">
      <alignment vertical="center"/>
    </xf>
    <xf numFmtId="186" fontId="43" fillId="0" borderId="0" xfId="121" applyNumberFormat="1" applyFont="1" applyFill="1" applyBorder="1" applyAlignment="1" applyProtection="1">
      <alignment vertical="center"/>
      <protection hidden="1"/>
    </xf>
    <xf numFmtId="0" fontId="27" fillId="0" borderId="57" xfId="0" applyFont="1" applyFill="1" applyBorder="1" applyAlignment="1">
      <alignment horizontal="center" vertical="center" shrinkToFit="1"/>
    </xf>
    <xf numFmtId="9" fontId="27" fillId="0" borderId="13" xfId="108" applyFont="1" applyFill="1" applyBorder="1" applyAlignment="1" applyProtection="1">
      <alignment vertical="center" shrinkToFit="1"/>
    </xf>
    <xf numFmtId="185" fontId="27" fillId="0" borderId="13" xfId="121" applyNumberFormat="1" applyFont="1" applyFill="1" applyBorder="1" applyAlignment="1" applyProtection="1">
      <alignment horizontal="left" vertical="center" shrinkToFit="1"/>
    </xf>
    <xf numFmtId="9" fontId="27" fillId="0" borderId="13" xfId="0" applyNumberFormat="1" applyFont="1" applyFill="1" applyBorder="1" applyAlignment="1">
      <alignment horizontal="right" vertical="center" shrinkToFit="1"/>
    </xf>
    <xf numFmtId="184" fontId="27" fillId="0" borderId="13" xfId="121" applyFont="1" applyFill="1" applyBorder="1" applyAlignment="1" applyProtection="1">
      <alignment horizontal="right" vertical="center" shrinkToFit="1"/>
    </xf>
    <xf numFmtId="0" fontId="26" fillId="0" borderId="21" xfId="0" applyFont="1" applyFill="1" applyBorder="1">
      <alignment vertical="center"/>
    </xf>
    <xf numFmtId="184" fontId="26" fillId="0" borderId="17" xfId="121" applyFont="1" applyFill="1" applyBorder="1" applyAlignment="1" applyProtection="1">
      <alignment horizontal="center" vertical="center" shrinkToFit="1"/>
    </xf>
    <xf numFmtId="9" fontId="26" fillId="0" borderId="17" xfId="108" applyFont="1" applyFill="1" applyBorder="1" applyAlignment="1" applyProtection="1">
      <alignment vertical="center" shrinkToFit="1"/>
    </xf>
    <xf numFmtId="185" fontId="26" fillId="0" borderId="17" xfId="121" applyNumberFormat="1" applyFont="1" applyFill="1" applyBorder="1" applyAlignment="1" applyProtection="1">
      <alignment vertical="center" shrinkToFit="1"/>
    </xf>
    <xf numFmtId="184" fontId="27" fillId="0" borderId="17" xfId="0" applyNumberFormat="1" applyFont="1" applyFill="1" applyBorder="1" applyAlignment="1">
      <alignment vertical="center" shrinkToFit="1"/>
    </xf>
    <xf numFmtId="184" fontId="26" fillId="0" borderId="17" xfId="121" applyFont="1" applyFill="1" applyBorder="1" applyAlignment="1" applyProtection="1">
      <alignment vertical="center" shrinkToFit="1"/>
    </xf>
    <xf numFmtId="184" fontId="26" fillId="0" borderId="17" xfId="0" applyNumberFormat="1" applyFont="1" applyFill="1" applyBorder="1" applyAlignment="1">
      <alignment vertical="center" shrinkToFit="1"/>
    </xf>
    <xf numFmtId="0" fontId="25" fillId="0" borderId="57" xfId="0" applyFont="1" applyFill="1" applyBorder="1" applyAlignment="1">
      <alignment horizontal="center" vertical="center" shrinkToFit="1"/>
    </xf>
    <xf numFmtId="9" fontId="25" fillId="0" borderId="13" xfId="108" applyFont="1" applyFill="1" applyBorder="1" applyAlignment="1" applyProtection="1">
      <alignment vertical="center" shrinkToFit="1"/>
    </xf>
    <xf numFmtId="188" fontId="25" fillId="0" borderId="13" xfId="121" applyNumberFormat="1" applyFont="1" applyFill="1" applyBorder="1" applyAlignment="1" applyProtection="1">
      <alignment horizontal="left" vertical="center" shrinkToFit="1"/>
    </xf>
    <xf numFmtId="186" fontId="25" fillId="0" borderId="13" xfId="121" applyNumberFormat="1" applyFont="1" applyFill="1" applyBorder="1" applyAlignment="1" applyProtection="1">
      <alignment horizontal="left" vertical="center" shrinkToFit="1"/>
    </xf>
    <xf numFmtId="9" fontId="24" fillId="0" borderId="17" xfId="108" applyFont="1" applyFill="1" applyBorder="1" applyAlignment="1" applyProtection="1">
      <alignment vertical="center" shrinkToFit="1"/>
    </xf>
    <xf numFmtId="188" fontId="24" fillId="0" borderId="17" xfId="121" applyNumberFormat="1" applyFont="1" applyFill="1" applyBorder="1" applyAlignment="1" applyProtection="1">
      <alignment horizontal="left" vertical="center" shrinkToFit="1"/>
    </xf>
    <xf numFmtId="9" fontId="24" fillId="0" borderId="17" xfId="108" applyFont="1" applyFill="1" applyBorder="1" applyAlignment="1" applyProtection="1">
      <alignment horizontal="right" vertical="center" shrinkToFit="1"/>
    </xf>
    <xf numFmtId="188" fontId="25" fillId="0" borderId="17" xfId="121" applyNumberFormat="1" applyFont="1" applyFill="1" applyBorder="1" applyAlignment="1" applyProtection="1">
      <alignment horizontal="right" vertical="center" shrinkToFit="1"/>
    </xf>
    <xf numFmtId="188" fontId="24" fillId="0" borderId="17" xfId="121" applyNumberFormat="1" applyFont="1" applyFill="1" applyBorder="1" applyAlignment="1" applyProtection="1">
      <alignment horizontal="right" vertical="center" shrinkToFit="1"/>
    </xf>
    <xf numFmtId="186" fontId="24" fillId="0" borderId="17" xfId="121" applyNumberFormat="1" applyFont="1" applyFill="1" applyBorder="1" applyAlignment="1" applyProtection="1">
      <alignment horizontal="right" vertical="center" shrinkToFit="1"/>
    </xf>
    <xf numFmtId="0" fontId="38" fillId="0" borderId="58" xfId="0" applyFont="1" applyFill="1" applyBorder="1" applyAlignment="1">
      <alignment horizontal="center" vertical="center" wrapText="1" shrinkToFit="1"/>
    </xf>
    <xf numFmtId="186" fontId="39" fillId="14" borderId="30" xfId="121" applyNumberFormat="1" applyFont="1" applyFill="1" applyBorder="1" applyAlignment="1" applyProtection="1">
      <alignment horizontal="center" vertical="center" shrinkToFit="1"/>
    </xf>
    <xf numFmtId="186" fontId="39" fillId="0" borderId="59" xfId="121" applyNumberFormat="1" applyFont="1" applyFill="1" applyBorder="1" applyAlignment="1" applyProtection="1">
      <alignment horizontal="center" vertical="center" shrinkToFit="1"/>
    </xf>
    <xf numFmtId="184" fontId="37" fillId="0" borderId="47" xfId="121" applyFont="1" applyFill="1" applyBorder="1" applyAlignment="1" applyProtection="1">
      <alignment vertical="center" shrinkToFit="1"/>
    </xf>
    <xf numFmtId="184" fontId="37" fillId="0" borderId="13" xfId="121" applyFont="1" applyFill="1" applyBorder="1" applyAlignment="1" applyProtection="1">
      <alignment vertical="center" shrinkToFit="1"/>
    </xf>
    <xf numFmtId="184" fontId="37" fillId="0" borderId="48" xfId="121" applyFont="1" applyFill="1" applyBorder="1" applyAlignment="1" applyProtection="1">
      <alignment vertical="center" shrinkToFit="1"/>
    </xf>
    <xf numFmtId="0" fontId="23" fillId="16" borderId="42" xfId="174" applyFont="1" applyFill="1" applyBorder="1" applyAlignment="1" applyProtection="1">
      <alignment horizontal="center" vertical="center"/>
      <protection locked="0"/>
    </xf>
    <xf numFmtId="0" fontId="23" fillId="16" borderId="43" xfId="174" applyFont="1" applyFill="1" applyBorder="1" applyAlignment="1" applyProtection="1">
      <alignment horizontal="center" vertical="center"/>
      <protection locked="0"/>
    </xf>
    <xf numFmtId="184" fontId="23" fillId="13" borderId="14" xfId="121" applyFont="1" applyFill="1" applyBorder="1" applyAlignment="1" applyProtection="1">
      <alignment horizontal="center" vertical="center" shrinkToFit="1"/>
    </xf>
    <xf numFmtId="189" fontId="37" fillId="0" borderId="47" xfId="0" applyNumberFormat="1" applyFont="1" applyBorder="1">
      <alignment vertical="center"/>
    </xf>
    <xf numFmtId="0" fontId="23" fillId="16" borderId="47" xfId="174" applyFont="1" applyFill="1" applyBorder="1" applyAlignment="1" applyProtection="1">
      <alignment horizontal="center" vertical="center"/>
      <protection locked="0"/>
    </xf>
    <xf numFmtId="0" fontId="23" fillId="16" borderId="14" xfId="174" applyFont="1" applyFill="1" applyBorder="1" applyAlignment="1" applyProtection="1">
      <alignment horizontal="center" vertical="center"/>
      <protection locked="0"/>
    </xf>
    <xf numFmtId="0" fontId="23" fillId="16" borderId="13" xfId="174" applyFont="1" applyFill="1" applyBorder="1" applyAlignment="1" applyProtection="1">
      <alignment horizontal="center" vertical="center"/>
      <protection locked="0"/>
    </xf>
    <xf numFmtId="186" fontId="23" fillId="0" borderId="14" xfId="121" applyNumberFormat="1" applyFont="1" applyFill="1" applyBorder="1" applyAlignment="1" applyProtection="1">
      <alignment horizontal="center" vertical="center" shrinkToFit="1"/>
    </xf>
    <xf numFmtId="184" fontId="41" fillId="0" borderId="0" xfId="0" applyNumberFormat="1" applyFont="1" applyBorder="1">
      <alignment vertical="center"/>
    </xf>
    <xf numFmtId="0" fontId="41" fillId="0" borderId="0" xfId="0" applyFont="1" applyBorder="1">
      <alignment vertical="center"/>
    </xf>
    <xf numFmtId="184" fontId="41" fillId="0" borderId="51" xfId="0" applyNumberFormat="1" applyFont="1" applyBorder="1">
      <alignment vertical="center"/>
    </xf>
    <xf numFmtId="184" fontId="41" fillId="0" borderId="51" xfId="121" applyFont="1" applyFill="1" applyBorder="1" applyAlignment="1" applyProtection="1">
      <alignment vertical="center"/>
    </xf>
    <xf numFmtId="0" fontId="41" fillId="0" borderId="39" xfId="0" applyFont="1" applyBorder="1">
      <alignment vertical="center"/>
    </xf>
    <xf numFmtId="0" fontId="23" fillId="16" borderId="53" xfId="174" applyFont="1" applyFill="1" applyBorder="1" applyAlignment="1" applyProtection="1">
      <alignment horizontal="center" vertical="center"/>
      <protection locked="0"/>
    </xf>
    <xf numFmtId="0" fontId="23" fillId="16" borderId="20" xfId="174" applyFont="1" applyFill="1" applyBorder="1" applyAlignment="1" applyProtection="1">
      <alignment horizontal="center" vertical="center"/>
      <protection locked="0"/>
    </xf>
    <xf numFmtId="184" fontId="23" fillId="15" borderId="30" xfId="121" applyFont="1" applyFill="1" applyBorder="1" applyAlignment="1" applyProtection="1">
      <alignment horizontal="center" vertical="center"/>
    </xf>
    <xf numFmtId="184" fontId="23" fillId="13" borderId="20" xfId="121" applyFont="1" applyFill="1" applyBorder="1" applyAlignment="1" applyProtection="1">
      <alignment horizontal="center" vertical="center" shrinkToFit="1"/>
    </xf>
    <xf numFmtId="0" fontId="41" fillId="0" borderId="3" xfId="0" applyFont="1" applyBorder="1">
      <alignment vertical="center"/>
    </xf>
    <xf numFmtId="184" fontId="41" fillId="0" borderId="54" xfId="0" applyNumberFormat="1" applyFont="1" applyBorder="1">
      <alignment vertical="center"/>
    </xf>
    <xf numFmtId="0" fontId="41" fillId="0" borderId="60" xfId="0" applyFont="1" applyBorder="1">
      <alignment vertical="center"/>
    </xf>
    <xf numFmtId="0" fontId="44" fillId="0" borderId="0" xfId="0" applyFont="1">
      <alignment vertical="center"/>
    </xf>
    <xf numFmtId="0" fontId="46" fillId="0" borderId="61" xfId="0" applyFont="1" applyBorder="1" applyAlignment="1">
      <alignment horizontal="left" vertical="center"/>
    </xf>
    <xf numFmtId="0" fontId="46" fillId="0" borderId="0" xfId="0" applyFont="1" applyBorder="1" applyAlignment="1">
      <alignment horizontal="left" vertical="center"/>
    </xf>
    <xf numFmtId="0" fontId="46" fillId="0" borderId="62" xfId="0" applyFont="1" applyBorder="1" applyAlignment="1">
      <alignment horizontal="left" vertical="center"/>
    </xf>
    <xf numFmtId="0" fontId="44" fillId="0" borderId="63" xfId="0" applyFont="1" applyBorder="1">
      <alignment vertical="center"/>
    </xf>
    <xf numFmtId="0" fontId="44" fillId="0" borderId="64" xfId="0" applyFont="1" applyBorder="1">
      <alignment vertical="center"/>
    </xf>
    <xf numFmtId="0" fontId="44" fillId="0" borderId="65" xfId="0" applyFont="1" applyBorder="1">
      <alignment vertical="center"/>
    </xf>
    <xf numFmtId="0" fontId="44" fillId="0" borderId="66" xfId="0" applyFont="1" applyBorder="1">
      <alignment vertical="center"/>
    </xf>
    <xf numFmtId="0" fontId="44" fillId="0" borderId="65" xfId="0" applyFont="1" applyBorder="1" applyAlignment="1">
      <alignment horizontal="left" vertical="center"/>
    </xf>
    <xf numFmtId="0" fontId="44" fillId="0" borderId="66" xfId="0" applyFont="1" applyBorder="1" applyAlignment="1">
      <alignment horizontal="center" vertical="center"/>
    </xf>
    <xf numFmtId="0" fontId="44" fillId="0" borderId="66" xfId="0" applyFont="1" applyBorder="1" applyAlignment="1">
      <alignment horizontal="center" vertical="center" shrinkToFit="1"/>
    </xf>
    <xf numFmtId="0" fontId="44" fillId="0" borderId="67" xfId="0" applyFont="1" applyBorder="1">
      <alignment vertical="center"/>
    </xf>
    <xf numFmtId="0" fontId="44" fillId="0" borderId="68" xfId="0" applyFont="1" applyBorder="1">
      <alignment vertical="center"/>
    </xf>
    <xf numFmtId="0" fontId="44" fillId="0" borderId="61" xfId="0" applyFont="1" applyBorder="1">
      <alignment vertical="center"/>
    </xf>
    <xf numFmtId="0" fontId="44" fillId="0" borderId="0" xfId="0" applyFont="1" applyBorder="1">
      <alignment vertical="center"/>
    </xf>
    <xf numFmtId="0" fontId="44" fillId="0" borderId="62" xfId="0" applyFont="1" applyBorder="1">
      <alignment vertical="center"/>
    </xf>
    <xf numFmtId="49" fontId="48" fillId="0" borderId="69" xfId="0" applyNumberFormat="1" applyFont="1" applyFill="1" applyBorder="1" applyAlignment="1">
      <alignment horizontal="center" vertical="center"/>
    </xf>
    <xf numFmtId="188" fontId="48" fillId="0" borderId="70" xfId="121" applyNumberFormat="1" applyFont="1" applyFill="1" applyBorder="1" applyAlignment="1" applyProtection="1">
      <alignment horizontal="center" vertical="center"/>
    </xf>
    <xf numFmtId="0" fontId="48" fillId="0" borderId="70" xfId="0" applyFont="1" applyBorder="1" applyAlignment="1">
      <alignment horizontal="center" vertical="center"/>
    </xf>
    <xf numFmtId="0" fontId="48" fillId="0" borderId="0" xfId="0" applyFont="1" applyBorder="1">
      <alignment vertical="center"/>
    </xf>
    <xf numFmtId="0" fontId="48" fillId="0" borderId="0" xfId="0" applyFont="1">
      <alignment vertical="center"/>
    </xf>
    <xf numFmtId="49" fontId="48" fillId="0" borderId="71" xfId="0" applyNumberFormat="1" applyFont="1" applyBorder="1">
      <alignment vertical="center"/>
    </xf>
    <xf numFmtId="184" fontId="48" fillId="16" borderId="72" xfId="121" applyFont="1" applyFill="1" applyBorder="1" applyAlignment="1" applyProtection="1">
      <alignment horizontal="right" vertical="center"/>
    </xf>
    <xf numFmtId="0" fontId="48" fillId="0" borderId="72" xfId="0" applyFont="1" applyBorder="1" applyAlignment="1">
      <alignment horizontal="center" vertical="center"/>
    </xf>
    <xf numFmtId="184" fontId="48" fillId="0" borderId="0" xfId="121" applyFont="1" applyFill="1" applyBorder="1" applyAlignment="1" applyProtection="1">
      <alignment vertical="center"/>
    </xf>
    <xf numFmtId="49" fontId="48" fillId="0" borderId="65" xfId="0" applyNumberFormat="1" applyFont="1" applyBorder="1">
      <alignment vertical="center"/>
    </xf>
    <xf numFmtId="184" fontId="48" fillId="16" borderId="73" xfId="121" applyFont="1" applyFill="1" applyBorder="1" applyAlignment="1" applyProtection="1">
      <alignment horizontal="right" vertical="center"/>
    </xf>
    <xf numFmtId="0" fontId="48" fillId="0" borderId="73" xfId="0" applyFont="1" applyBorder="1" applyAlignment="1">
      <alignment horizontal="center" vertical="center"/>
    </xf>
    <xf numFmtId="49" fontId="48" fillId="0" borderId="74" xfId="0" applyNumberFormat="1" applyFont="1" applyBorder="1">
      <alignment vertical="center"/>
    </xf>
    <xf numFmtId="184" fontId="48" fillId="16" borderId="75" xfId="121" applyFont="1" applyFill="1" applyBorder="1" applyAlignment="1" applyProtection="1">
      <alignment horizontal="right" vertical="center"/>
    </xf>
    <xf numFmtId="0" fontId="48" fillId="0" borderId="75" xfId="0" applyFont="1" applyBorder="1" applyAlignment="1">
      <alignment horizontal="center" vertical="center"/>
    </xf>
    <xf numFmtId="184" fontId="48" fillId="16" borderId="76" xfId="121" applyFont="1" applyFill="1" applyBorder="1" applyAlignment="1" applyProtection="1">
      <alignment horizontal="left" vertical="center"/>
    </xf>
    <xf numFmtId="184" fontId="48" fillId="16" borderId="77" xfId="121" applyFont="1" applyFill="1" applyBorder="1" applyAlignment="1" applyProtection="1">
      <alignment horizontal="left" vertical="center"/>
    </xf>
    <xf numFmtId="184" fontId="48" fillId="16" borderId="78" xfId="121" applyFont="1" applyFill="1" applyBorder="1" applyAlignment="1" applyProtection="1">
      <alignment horizontal="left" vertical="center"/>
    </xf>
    <xf numFmtId="49" fontId="48" fillId="0" borderId="67" xfId="0" applyNumberFormat="1" applyFont="1" applyBorder="1">
      <alignment vertical="center"/>
    </xf>
    <xf numFmtId="184" fontId="48" fillId="16" borderId="79" xfId="121" applyFont="1" applyFill="1" applyBorder="1" applyAlignment="1" applyProtection="1">
      <alignment horizontal="right" vertical="center"/>
    </xf>
    <xf numFmtId="0" fontId="48" fillId="0" borderId="79"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88" fontId="48" fillId="16" borderId="14" xfId="121" applyNumberFormat="1" applyFont="1" applyFill="1" applyBorder="1" applyAlignment="1" applyProtection="1">
      <alignment horizontal="center" vertical="center"/>
    </xf>
    <xf numFmtId="0" fontId="48" fillId="0" borderId="14" xfId="0" applyFont="1" applyBorder="1" applyAlignment="1">
      <alignment horizontal="center" vertical="center" shrinkToFit="1"/>
    </xf>
    <xf numFmtId="0" fontId="48" fillId="0" borderId="14" xfId="0" applyFont="1" applyBorder="1" applyAlignment="1">
      <alignment horizontal="center" vertical="center" wrapText="1"/>
    </xf>
    <xf numFmtId="0" fontId="48" fillId="0" borderId="61" xfId="0" applyFont="1" applyBorder="1" applyAlignment="1">
      <alignment horizontal="center" vertical="center"/>
    </xf>
    <xf numFmtId="0" fontId="48" fillId="0" borderId="0" xfId="0" applyFont="1" applyBorder="1" applyAlignment="1">
      <alignment horizontal="center" vertical="center"/>
    </xf>
    <xf numFmtId="188" fontId="48" fillId="0" borderId="0" xfId="121" applyNumberFormat="1" applyFont="1" applyFill="1" applyBorder="1" applyAlignment="1" applyProtection="1">
      <alignment horizontal="center" vertical="center"/>
    </xf>
    <xf numFmtId="0" fontId="48" fillId="0" borderId="62" xfId="0" applyFont="1" applyBorder="1" applyAlignment="1">
      <alignment horizontal="center" vertical="center"/>
    </xf>
    <xf numFmtId="0" fontId="48" fillId="17" borderId="14" xfId="0" applyFont="1" applyFill="1" applyBorder="1" applyAlignment="1">
      <alignment horizontal="center" vertical="center"/>
    </xf>
    <xf numFmtId="0" fontId="48" fillId="12" borderId="14" xfId="0" applyFont="1" applyFill="1" applyBorder="1" applyAlignment="1">
      <alignment horizontal="center" vertical="center"/>
    </xf>
    <xf numFmtId="0" fontId="48" fillId="16" borderId="14" xfId="0" applyFont="1" applyFill="1" applyBorder="1" applyAlignment="1">
      <alignment horizontal="center" vertical="center"/>
    </xf>
    <xf numFmtId="0" fontId="48" fillId="0" borderId="5" xfId="0" applyFont="1" applyBorder="1" applyAlignment="1">
      <alignment horizontal="center" vertical="center"/>
    </xf>
    <xf numFmtId="0" fontId="48" fillId="0" borderId="80" xfId="0" applyFont="1" applyBorder="1" applyAlignment="1">
      <alignment horizontal="center" vertical="center"/>
    </xf>
    <xf numFmtId="0" fontId="53" fillId="0" borderId="61" xfId="176" applyNumberFormat="1" applyFont="1" applyBorder="1" applyAlignment="1">
      <alignment horizontal="center" vertical="center"/>
    </xf>
    <xf numFmtId="0" fontId="53" fillId="0" borderId="0" xfId="176" applyNumberFormat="1" applyFont="1" applyBorder="1" applyAlignment="1">
      <alignment horizontal="center" vertical="center"/>
    </xf>
    <xf numFmtId="0" fontId="53" fillId="0" borderId="62" xfId="176" applyNumberFormat="1" applyFont="1" applyBorder="1" applyAlignment="1">
      <alignment horizontal="center" vertical="center"/>
    </xf>
    <xf numFmtId="0" fontId="24" fillId="0" borderId="57" xfId="176" applyNumberFormat="1" applyFont="1" applyBorder="1" applyAlignment="1">
      <alignment horizontal="center"/>
    </xf>
    <xf numFmtId="0" fontId="24" fillId="0" borderId="5" xfId="176" applyNumberFormat="1" applyFont="1" applyBorder="1" applyAlignment="1">
      <alignment horizontal="center" vertical="center"/>
    </xf>
    <xf numFmtId="0" fontId="24" fillId="0" borderId="5" xfId="176" applyNumberFormat="1" applyFont="1" applyBorder="1" applyAlignment="1">
      <alignment vertical="center"/>
    </xf>
    <xf numFmtId="0" fontId="24" fillId="0" borderId="5" xfId="176" applyNumberFormat="1" applyFont="1" applyBorder="1" applyAlignment="1">
      <alignment horizontal="right" vertical="center"/>
    </xf>
    <xf numFmtId="0" fontId="24" fillId="0" borderId="80" xfId="176" applyNumberFormat="1" applyFont="1" applyBorder="1" applyAlignment="1">
      <alignment horizontal="right" vertical="center"/>
    </xf>
    <xf numFmtId="0" fontId="16" fillId="15" borderId="10" xfId="176" applyNumberFormat="1" applyFont="1" applyFill="1" applyBorder="1" applyAlignment="1">
      <alignment horizontal="center" vertical="center"/>
    </xf>
    <xf numFmtId="0" fontId="16" fillId="15" borderId="14" xfId="176" applyNumberFormat="1" applyFont="1" applyFill="1" applyBorder="1" applyAlignment="1">
      <alignment horizontal="center" vertical="center"/>
    </xf>
    <xf numFmtId="0" fontId="16" fillId="15" borderId="22" xfId="176" applyNumberFormat="1" applyFont="1" applyFill="1" applyBorder="1" applyAlignment="1">
      <alignment horizontal="center" vertical="center"/>
    </xf>
    <xf numFmtId="0" fontId="16" fillId="12" borderId="13" xfId="176" applyFont="1" applyFill="1" applyBorder="1" applyAlignment="1">
      <alignment horizontal="center" vertical="center"/>
    </xf>
    <xf numFmtId="0" fontId="16" fillId="12" borderId="20" xfId="176" applyFont="1" applyFill="1" applyBorder="1" applyAlignment="1">
      <alignment horizontal="center" vertical="center"/>
    </xf>
    <xf numFmtId="0" fontId="16" fillId="11" borderId="14" xfId="176" applyFont="1" applyFill="1" applyBorder="1" applyAlignment="1">
      <alignment horizontal="center" vertical="center"/>
    </xf>
    <xf numFmtId="188" fontId="16" fillId="11" borderId="14" xfId="122" applyNumberFormat="1" applyFont="1" applyFill="1" applyBorder="1" applyAlignment="1" applyProtection="1">
      <alignment horizontal="center" vertical="center" shrinkToFit="1"/>
    </xf>
    <xf numFmtId="185" fontId="16" fillId="11" borderId="14" xfId="122" applyNumberFormat="1" applyFont="1" applyFill="1" applyBorder="1" applyAlignment="1" applyProtection="1">
      <alignment horizontal="center" vertical="center" shrinkToFit="1"/>
    </xf>
    <xf numFmtId="184" fontId="16" fillId="11" borderId="14" xfId="122" applyNumberFormat="1" applyFont="1" applyFill="1" applyBorder="1" applyAlignment="1" applyProtection="1">
      <alignment horizontal="center" vertical="center" shrinkToFit="1"/>
    </xf>
    <xf numFmtId="38" fontId="16" fillId="11" borderId="14" xfId="122" applyNumberFormat="1" applyFont="1" applyFill="1" applyBorder="1" applyAlignment="1" applyProtection="1">
      <alignment horizontal="right" vertical="center" shrinkToFit="1"/>
    </xf>
    <xf numFmtId="184" fontId="16" fillId="11" borderId="40" xfId="122" applyNumberFormat="1" applyFont="1" applyFill="1" applyBorder="1" applyAlignment="1" applyProtection="1">
      <alignment horizontal="center" vertical="center" shrinkToFit="1"/>
    </xf>
    <xf numFmtId="0" fontId="16" fillId="0" borderId="14" xfId="150" applyFont="1" applyFill="1" applyBorder="1" applyAlignment="1">
      <alignment horizontal="center" vertical="center"/>
    </xf>
    <xf numFmtId="0" fontId="16" fillId="0" borderId="14" xfId="176" applyFont="1" applyFill="1" applyBorder="1" applyAlignment="1">
      <alignment horizontal="center" vertical="center"/>
    </xf>
    <xf numFmtId="185" fontId="16" fillId="0" borderId="14" xfId="122" applyNumberFormat="1" applyFont="1" applyFill="1" applyBorder="1" applyAlignment="1" applyProtection="1">
      <alignment horizontal="center" vertical="center" shrinkToFit="1"/>
    </xf>
    <xf numFmtId="38" fontId="16" fillId="0" borderId="14" xfId="122" applyNumberFormat="1" applyFont="1" applyFill="1" applyBorder="1" applyAlignment="1" applyProtection="1">
      <alignment vertical="center" shrinkToFit="1"/>
    </xf>
    <xf numFmtId="38" fontId="16" fillId="0" borderId="14" xfId="122" applyNumberFormat="1" applyFont="1" applyFill="1" applyBorder="1" applyAlignment="1" applyProtection="1">
      <alignment horizontal="right" vertical="center" shrinkToFit="1"/>
    </xf>
    <xf numFmtId="38" fontId="16" fillId="0" borderId="40" xfId="122" applyNumberFormat="1" applyFont="1" applyFill="1" applyBorder="1" applyAlignment="1" applyProtection="1">
      <alignment horizontal="right" vertical="center" shrinkToFit="1"/>
    </xf>
    <xf numFmtId="38" fontId="16" fillId="11" borderId="40" xfId="122" applyNumberFormat="1" applyFont="1" applyFill="1" applyBorder="1" applyAlignment="1" applyProtection="1">
      <alignment horizontal="right" vertical="center" shrinkToFit="1"/>
    </xf>
    <xf numFmtId="188" fontId="16" fillId="0" borderId="14" xfId="122" applyNumberFormat="1" applyFont="1" applyFill="1" applyBorder="1" applyAlignment="1" applyProtection="1">
      <alignment horizontal="center" vertical="center" shrinkToFit="1"/>
    </xf>
    <xf numFmtId="184" fontId="16" fillId="0" borderId="14" xfId="176" applyNumberFormat="1" applyFont="1" applyFill="1" applyBorder="1" applyAlignment="1">
      <alignment vertical="center" shrinkToFit="1"/>
    </xf>
    <xf numFmtId="184" fontId="16" fillId="0" borderId="40" xfId="176" applyNumberFormat="1" applyFont="1" applyFill="1" applyBorder="1" applyAlignment="1">
      <alignment vertical="center" shrinkToFit="1"/>
    </xf>
    <xf numFmtId="0" fontId="54" fillId="0" borderId="0" xfId="186" applyFont="1"/>
    <xf numFmtId="0" fontId="54" fillId="0" borderId="0" xfId="186" applyFont="1" applyAlignment="1">
      <alignment vertical="center"/>
    </xf>
    <xf numFmtId="0" fontId="54" fillId="0" borderId="61" xfId="186" applyFont="1" applyBorder="1" applyAlignment="1">
      <alignment vertical="center"/>
    </xf>
    <xf numFmtId="0" fontId="54" fillId="0" borderId="0" xfId="186" applyFont="1" applyBorder="1" applyAlignment="1">
      <alignment vertical="center"/>
    </xf>
    <xf numFmtId="0" fontId="54" fillId="0" borderId="62" xfId="186" applyFont="1" applyBorder="1" applyAlignment="1">
      <alignment vertical="center"/>
    </xf>
    <xf numFmtId="0" fontId="54" fillId="0" borderId="57" xfId="186" applyFont="1" applyBorder="1" applyAlignment="1">
      <alignment vertical="center"/>
    </xf>
    <xf numFmtId="0" fontId="54" fillId="0" borderId="5" xfId="186" applyFont="1" applyBorder="1" applyAlignment="1">
      <alignment vertical="center"/>
    </xf>
    <xf numFmtId="0" fontId="54" fillId="0" borderId="80" xfId="186" applyFont="1" applyBorder="1" applyAlignment="1">
      <alignment vertical="center"/>
    </xf>
    <xf numFmtId="0" fontId="16" fillId="0" borderId="81" xfId="176" applyFont="1" applyFill="1" applyBorder="1" applyAlignment="1">
      <alignment horizontal="center" vertical="center"/>
    </xf>
    <xf numFmtId="0" fontId="16" fillId="0" borderId="82" xfId="176" applyFont="1" applyFill="1" applyBorder="1" applyAlignment="1">
      <alignment horizontal="center" vertical="center"/>
    </xf>
    <xf numFmtId="185" fontId="16" fillId="0" borderId="82" xfId="121" applyNumberFormat="1" applyFont="1" applyFill="1" applyBorder="1" applyAlignment="1" applyProtection="1">
      <alignment horizontal="center" vertical="center" shrinkToFit="1"/>
    </xf>
    <xf numFmtId="40" fontId="16" fillId="0" borderId="82" xfId="121" applyNumberFormat="1" applyFont="1" applyFill="1" applyBorder="1" applyAlignment="1" applyProtection="1">
      <alignment horizontal="right" vertical="center" shrinkToFit="1"/>
    </xf>
    <xf numFmtId="38" fontId="16" fillId="0" borderId="82" xfId="121" applyNumberFormat="1" applyFont="1" applyFill="1" applyBorder="1" applyAlignment="1" applyProtection="1">
      <alignment vertical="center" shrinkToFit="1"/>
    </xf>
    <xf numFmtId="38" fontId="16" fillId="0" borderId="82" xfId="121" applyNumberFormat="1" applyFont="1" applyFill="1" applyBorder="1" applyAlignment="1" applyProtection="1">
      <alignment horizontal="right" vertical="center" shrinkToFit="1"/>
    </xf>
    <xf numFmtId="188" fontId="16" fillId="0" borderId="82" xfId="121" applyNumberFormat="1" applyFont="1" applyFill="1" applyBorder="1" applyAlignment="1" applyProtection="1">
      <alignment vertical="center" shrinkToFit="1"/>
    </xf>
    <xf numFmtId="0" fontId="54" fillId="0" borderId="82" xfId="186" applyFont="1" applyBorder="1" applyAlignment="1">
      <alignment vertical="center"/>
    </xf>
    <xf numFmtId="0" fontId="54" fillId="0" borderId="83" xfId="186" applyFont="1" applyBorder="1" applyAlignment="1">
      <alignment vertical="center"/>
    </xf>
    <xf numFmtId="191" fontId="16" fillId="0" borderId="0" xfId="186" applyNumberFormat="1" applyFont="1" applyBorder="1" applyAlignment="1">
      <alignment vertical="center"/>
    </xf>
    <xf numFmtId="0" fontId="16" fillId="0" borderId="0" xfId="186" applyFont="1" applyBorder="1" applyAlignment="1">
      <alignment vertical="center"/>
    </xf>
    <xf numFmtId="0" fontId="16" fillId="0" borderId="0" xfId="186" applyFont="1" applyBorder="1" applyAlignment="1">
      <alignment horizontal="center" vertical="center"/>
    </xf>
    <xf numFmtId="0" fontId="16" fillId="0" borderId="0" xfId="186" applyFont="1" applyBorder="1" applyAlignment="1">
      <alignment horizontal="right" vertical="center"/>
    </xf>
    <xf numFmtId="0" fontId="54" fillId="0" borderId="0" xfId="186" applyFont="1" applyBorder="1" applyAlignment="1">
      <alignment horizontal="center" vertical="center"/>
    </xf>
    <xf numFmtId="0" fontId="54" fillId="0" borderId="57" xfId="186" applyFont="1" applyBorder="1" applyAlignment="1">
      <alignment horizontal="left" vertical="center"/>
    </xf>
    <xf numFmtId="191" fontId="54" fillId="0" borderId="5" xfId="186" applyNumberFormat="1" applyFont="1" applyBorder="1" applyAlignment="1">
      <alignment vertical="center" shrinkToFit="1"/>
    </xf>
    <xf numFmtId="0" fontId="56" fillId="0" borderId="57" xfId="186" applyFont="1" applyBorder="1" applyAlignment="1">
      <alignment horizontal="center" vertical="center"/>
    </xf>
    <xf numFmtId="0" fontId="44" fillId="0" borderId="0" xfId="0" applyFont="1" applyAlignment="1">
      <alignment vertical="center"/>
    </xf>
    <xf numFmtId="188" fontId="44" fillId="0" borderId="0" xfId="121" applyNumberFormat="1" applyFont="1" applyFill="1" applyBorder="1" applyAlignment="1" applyProtection="1">
      <alignment vertical="center"/>
    </xf>
    <xf numFmtId="0" fontId="44" fillId="0" borderId="61"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44" fillId="0" borderId="0" xfId="0" applyFont="1" applyBorder="1" applyAlignment="1">
      <alignment vertical="center"/>
    </xf>
    <xf numFmtId="188" fontId="44" fillId="0" borderId="62" xfId="121" applyNumberFormat="1" applyFont="1" applyFill="1" applyBorder="1" applyAlignment="1" applyProtection="1">
      <alignment vertical="center"/>
    </xf>
    <xf numFmtId="190" fontId="44" fillId="0" borderId="0" xfId="0" applyNumberFormat="1" applyFont="1" applyBorder="1" applyAlignment="1">
      <alignment horizontal="center" vertical="center"/>
    </xf>
    <xf numFmtId="191" fontId="44" fillId="0" borderId="0" xfId="0" applyNumberFormat="1" applyFont="1" applyBorder="1" applyAlignment="1">
      <alignment horizontal="center" vertical="center"/>
    </xf>
    <xf numFmtId="0" fontId="44" fillId="0" borderId="57" xfId="0" applyFont="1" applyBorder="1">
      <alignment vertical="center"/>
    </xf>
    <xf numFmtId="0" fontId="44" fillId="0" borderId="5" xfId="0" applyFont="1" applyBorder="1">
      <alignment vertical="center"/>
    </xf>
    <xf numFmtId="0" fontId="44" fillId="0" borderId="5" xfId="0" applyFont="1" applyBorder="1" applyAlignment="1">
      <alignment vertical="center"/>
    </xf>
    <xf numFmtId="188" fontId="44" fillId="0" borderId="80" xfId="121" applyNumberFormat="1" applyFont="1" applyFill="1" applyBorder="1" applyAlignment="1" applyProtection="1">
      <alignment vertical="center"/>
    </xf>
    <xf numFmtId="0" fontId="44" fillId="0" borderId="84" xfId="0" applyFont="1" applyBorder="1" applyAlignment="1">
      <alignment horizontal="left" vertical="center"/>
    </xf>
    <xf numFmtId="0" fontId="44" fillId="0" borderId="21" xfId="0" applyFont="1" applyBorder="1" applyAlignment="1">
      <alignment horizontal="center" vertical="center"/>
    </xf>
    <xf numFmtId="188" fontId="44" fillId="0" borderId="85" xfId="121" applyNumberFormat="1" applyFont="1" applyFill="1" applyBorder="1" applyAlignment="1" applyProtection="1">
      <alignment horizontal="center" vertical="center" shrinkToFit="1"/>
    </xf>
    <xf numFmtId="0" fontId="44" fillId="0" borderId="0" xfId="0" applyFont="1" applyAlignment="1">
      <alignment horizontal="center" vertical="center"/>
    </xf>
    <xf numFmtId="184" fontId="44" fillId="0" borderId="86" xfId="121" applyFont="1" applyFill="1" applyBorder="1" applyAlignment="1" applyProtection="1">
      <alignment vertical="center"/>
    </xf>
    <xf numFmtId="184" fontId="44" fillId="0" borderId="87" xfId="121" applyFont="1" applyFill="1" applyBorder="1" applyAlignment="1" applyProtection="1">
      <alignment vertical="center"/>
    </xf>
    <xf numFmtId="184" fontId="44" fillId="0" borderId="88" xfId="121" applyFont="1" applyFill="1" applyBorder="1" applyAlignment="1" applyProtection="1">
      <alignment vertical="center"/>
    </xf>
    <xf numFmtId="0" fontId="44" fillId="17" borderId="88" xfId="0" applyFont="1" applyFill="1" applyBorder="1" applyAlignment="1">
      <alignment horizontal="center" vertical="center" shrinkToFit="1"/>
    </xf>
    <xf numFmtId="184" fontId="44" fillId="17" borderId="89" xfId="121" applyFont="1" applyFill="1" applyBorder="1" applyAlignment="1" applyProtection="1">
      <alignment vertical="center"/>
    </xf>
    <xf numFmtId="0" fontId="44" fillId="17" borderId="89" xfId="0" applyFont="1" applyFill="1" applyBorder="1" applyAlignment="1">
      <alignment horizontal="center" vertical="center" shrinkToFit="1"/>
    </xf>
    <xf numFmtId="0" fontId="44" fillId="17" borderId="89" xfId="0" applyFont="1" applyFill="1" applyBorder="1" applyAlignment="1">
      <alignment horizontal="center" vertical="center"/>
    </xf>
    <xf numFmtId="184" fontId="44" fillId="12" borderId="14" xfId="121" applyFont="1" applyFill="1" applyBorder="1" applyAlignment="1" applyProtection="1">
      <alignment vertical="center"/>
    </xf>
    <xf numFmtId="184" fontId="44" fillId="0" borderId="14" xfId="121" applyFont="1" applyFill="1" applyBorder="1" applyAlignment="1" applyProtection="1">
      <alignment vertical="center"/>
    </xf>
    <xf numFmtId="0" fontId="44" fillId="0" borderId="49" xfId="0" applyFont="1" applyFill="1" applyBorder="1" applyAlignment="1">
      <alignment vertical="center" shrinkToFit="1"/>
    </xf>
    <xf numFmtId="188" fontId="44" fillId="0" borderId="2" xfId="121" applyNumberFormat="1" applyFont="1" applyFill="1" applyBorder="1" applyAlignment="1" applyProtection="1">
      <alignment vertical="center" shrinkToFit="1"/>
    </xf>
    <xf numFmtId="0" fontId="44" fillId="0" borderId="39" xfId="0" applyFont="1" applyFill="1" applyBorder="1">
      <alignment vertical="center"/>
    </xf>
    <xf numFmtId="184" fontId="44" fillId="0" borderId="14" xfId="121" applyFont="1" applyFill="1" applyBorder="1" applyAlignment="1" applyProtection="1">
      <alignment vertical="center" shrinkToFit="1"/>
    </xf>
    <xf numFmtId="184" fontId="49" fillId="16" borderId="15" xfId="121" applyFont="1" applyFill="1" applyBorder="1" applyAlignment="1" applyProtection="1">
      <alignment vertical="center" shrinkToFit="1"/>
    </xf>
    <xf numFmtId="0" fontId="49" fillId="0" borderId="81" xfId="0" applyFont="1" applyFill="1" applyBorder="1" applyAlignment="1">
      <alignment horizontal="center" vertical="center"/>
    </xf>
    <xf numFmtId="0" fontId="49" fillId="0" borderId="82" xfId="0" applyFont="1" applyFill="1" applyBorder="1" applyAlignment="1">
      <alignment horizontal="center" vertical="center"/>
    </xf>
    <xf numFmtId="184" fontId="49" fillId="0" borderId="82" xfId="121" applyFont="1" applyFill="1" applyBorder="1" applyAlignment="1" applyProtection="1">
      <alignment vertical="center"/>
    </xf>
    <xf numFmtId="0" fontId="44" fillId="0" borderId="82" xfId="0" applyFont="1" applyFill="1" applyBorder="1" applyAlignment="1">
      <alignment vertical="center" shrinkToFit="1"/>
    </xf>
    <xf numFmtId="188" fontId="44" fillId="0" borderId="82" xfId="121" applyNumberFormat="1" applyFont="1" applyFill="1" applyBorder="1" applyAlignment="1" applyProtection="1">
      <alignment vertical="center" shrinkToFit="1"/>
    </xf>
    <xf numFmtId="0" fontId="44" fillId="0" borderId="82" xfId="0" applyFont="1" applyFill="1" applyBorder="1">
      <alignment vertical="center"/>
    </xf>
    <xf numFmtId="188" fontId="44" fillId="0" borderId="83" xfId="121" applyNumberFormat="1" applyFont="1" applyFill="1" applyBorder="1" applyAlignment="1" applyProtection="1">
      <alignment vertical="center"/>
    </xf>
    <xf numFmtId="0" fontId="44" fillId="0" borderId="0" xfId="0" applyFont="1" applyBorder="1" applyAlignment="1">
      <alignment horizontal="right" vertical="center"/>
    </xf>
    <xf numFmtId="0" fontId="44" fillId="0" borderId="5" xfId="0" applyFont="1" applyBorder="1" applyAlignment="1">
      <alignment horizontal="right" vertical="center"/>
    </xf>
    <xf numFmtId="0" fontId="14" fillId="0" borderId="0" xfId="164">
      <alignment vertical="center"/>
    </xf>
    <xf numFmtId="0" fontId="48" fillId="0" borderId="70" xfId="164" applyFont="1" applyFill="1" applyBorder="1" applyAlignment="1">
      <alignment horizontal="center" vertical="center"/>
    </xf>
    <xf numFmtId="49" fontId="48" fillId="0" borderId="90" xfId="164" applyNumberFormat="1" applyFont="1" applyBorder="1" applyAlignment="1">
      <alignment horizontal="center" vertical="center"/>
    </xf>
    <xf numFmtId="0" fontId="48" fillId="0" borderId="90" xfId="164" applyFont="1" applyBorder="1" applyAlignment="1">
      <alignment horizontal="center" vertical="center"/>
    </xf>
    <xf numFmtId="0" fontId="48" fillId="0" borderId="91" xfId="164" applyFont="1" applyBorder="1" applyAlignment="1">
      <alignment horizontal="center" vertical="center"/>
    </xf>
    <xf numFmtId="49" fontId="48" fillId="0" borderId="92" xfId="0" applyNumberFormat="1" applyFont="1" applyBorder="1" applyAlignment="1">
      <alignment horizontal="left" vertical="center"/>
    </xf>
    <xf numFmtId="0" fontId="48" fillId="0" borderId="92" xfId="0" applyFont="1" applyBorder="1" applyAlignment="1">
      <alignment horizontal="center" vertical="center"/>
    </xf>
    <xf numFmtId="192" fontId="48" fillId="0" borderId="93" xfId="0" applyNumberFormat="1" applyFont="1" applyBorder="1" applyAlignment="1">
      <alignment horizontal="center" vertical="center"/>
    </xf>
    <xf numFmtId="49" fontId="48" fillId="0" borderId="73" xfId="0" applyNumberFormat="1" applyFont="1" applyBorder="1" applyAlignment="1">
      <alignment horizontal="left" vertical="center"/>
    </xf>
    <xf numFmtId="188" fontId="48" fillId="0" borderId="73" xfId="121" applyNumberFormat="1" applyFont="1" applyFill="1" applyBorder="1" applyAlignment="1" applyProtection="1">
      <alignment vertical="center"/>
    </xf>
    <xf numFmtId="0" fontId="48" fillId="0" borderId="73" xfId="0" applyFont="1" applyBorder="1">
      <alignment vertical="center"/>
    </xf>
    <xf numFmtId="192" fontId="48" fillId="0" borderId="94" xfId="0" applyNumberFormat="1" applyFont="1" applyBorder="1">
      <alignment vertical="center"/>
    </xf>
    <xf numFmtId="49" fontId="48" fillId="0" borderId="79" xfId="0" applyNumberFormat="1" applyFont="1" applyBorder="1" applyAlignment="1">
      <alignment horizontal="left" vertical="center"/>
    </xf>
    <xf numFmtId="0" fontId="48" fillId="0" borderId="79" xfId="0" applyFont="1" applyBorder="1">
      <alignment vertical="center"/>
    </xf>
    <xf numFmtId="192" fontId="48" fillId="0" borderId="95" xfId="0" applyNumberFormat="1" applyFont="1" applyBorder="1">
      <alignment vertical="center"/>
    </xf>
    <xf numFmtId="49" fontId="48" fillId="0" borderId="72" xfId="0" applyNumberFormat="1" applyFont="1" applyBorder="1" applyAlignment="1">
      <alignment horizontal="left" vertical="center"/>
    </xf>
    <xf numFmtId="0" fontId="48" fillId="0" borderId="64" xfId="0" applyFont="1" applyBorder="1" applyAlignment="1">
      <alignment horizontal="center" vertical="center"/>
    </xf>
    <xf numFmtId="49" fontId="48" fillId="0" borderId="66" xfId="0" applyNumberFormat="1" applyFont="1" applyBorder="1" applyAlignment="1">
      <alignment horizontal="left" vertical="center"/>
    </xf>
    <xf numFmtId="49" fontId="48" fillId="0" borderId="68" xfId="0" applyNumberFormat="1" applyFont="1" applyBorder="1" applyAlignment="1">
      <alignment horizontal="left" vertical="center"/>
    </xf>
    <xf numFmtId="192" fontId="48" fillId="0" borderId="79" xfId="0" applyNumberFormat="1" applyFont="1" applyBorder="1">
      <alignment vertical="center"/>
    </xf>
    <xf numFmtId="0" fontId="48" fillId="0" borderId="96" xfId="0" applyFont="1" applyBorder="1" applyAlignment="1">
      <alignment horizontal="center" vertical="center"/>
    </xf>
    <xf numFmtId="0" fontId="48" fillId="0" borderId="66" xfId="0" applyFont="1" applyBorder="1" applyAlignment="1">
      <alignment horizontal="center" vertical="center"/>
    </xf>
    <xf numFmtId="192" fontId="48" fillId="0" borderId="96" xfId="0" applyNumberFormat="1" applyFont="1" applyBorder="1" applyAlignment="1">
      <alignment horizontal="center" vertical="center"/>
    </xf>
    <xf numFmtId="0" fontId="48" fillId="0" borderId="97" xfId="0" applyFont="1" applyBorder="1" applyAlignment="1">
      <alignment horizontal="center" vertical="center"/>
    </xf>
    <xf numFmtId="49" fontId="48" fillId="0" borderId="75" xfId="0" applyNumberFormat="1" applyFont="1" applyBorder="1" applyAlignment="1">
      <alignment horizontal="left" vertical="center"/>
    </xf>
    <xf numFmtId="0" fontId="48" fillId="0" borderId="92" xfId="0" applyFont="1" applyBorder="1">
      <alignment vertical="center"/>
    </xf>
    <xf numFmtId="0" fontId="48" fillId="0" borderId="92" xfId="121" applyNumberFormat="1" applyFont="1" applyFill="1" applyBorder="1" applyAlignment="1" applyProtection="1">
      <alignment vertical="center"/>
    </xf>
    <xf numFmtId="0" fontId="48" fillId="0" borderId="92" xfId="0" applyNumberFormat="1" applyFont="1" applyBorder="1">
      <alignment vertical="center"/>
    </xf>
    <xf numFmtId="184" fontId="48" fillId="0" borderId="73" xfId="121" applyFont="1" applyFill="1" applyBorder="1" applyAlignment="1" applyProtection="1">
      <alignment vertical="center"/>
    </xf>
    <xf numFmtId="184" fontId="48" fillId="0" borderId="98" xfId="121" applyFont="1" applyFill="1" applyBorder="1" applyAlignment="1" applyProtection="1">
      <alignment vertical="center"/>
    </xf>
    <xf numFmtId="0" fontId="48" fillId="0" borderId="94" xfId="0" applyFont="1" applyBorder="1" applyAlignment="1">
      <alignment vertical="center"/>
    </xf>
    <xf numFmtId="0" fontId="48" fillId="0" borderId="94" xfId="0" applyFont="1" applyBorder="1" applyAlignment="1">
      <alignment horizontal="center" vertical="center"/>
    </xf>
    <xf numFmtId="0" fontId="48" fillId="0" borderId="99" xfId="0" applyFont="1" applyBorder="1" applyAlignment="1">
      <alignment horizontal="center" vertical="center"/>
    </xf>
    <xf numFmtId="184" fontId="48" fillId="0" borderId="79" xfId="121" applyFont="1" applyFill="1" applyBorder="1" applyAlignment="1" applyProtection="1">
      <alignment horizontal="center" vertical="center"/>
    </xf>
    <xf numFmtId="49" fontId="48" fillId="17" borderId="92" xfId="0" applyNumberFormat="1" applyFont="1" applyFill="1" applyBorder="1" applyAlignment="1">
      <alignment horizontal="left" vertical="center"/>
    </xf>
    <xf numFmtId="188" fontId="48" fillId="0" borderId="92" xfId="121" applyNumberFormat="1" applyFont="1" applyFill="1" applyBorder="1" applyAlignment="1" applyProtection="1">
      <alignment vertical="center"/>
    </xf>
    <xf numFmtId="184" fontId="48" fillId="0" borderId="72" xfId="121" applyFont="1" applyFill="1" applyBorder="1" applyAlignment="1" applyProtection="1">
      <alignment vertical="center"/>
    </xf>
    <xf numFmtId="192" fontId="48" fillId="0" borderId="93" xfId="0" applyNumberFormat="1" applyFont="1" applyBorder="1">
      <alignment vertical="center"/>
    </xf>
    <xf numFmtId="0" fontId="48" fillId="0" borderId="64" xfId="0" applyFont="1" applyBorder="1">
      <alignment vertical="center"/>
    </xf>
    <xf numFmtId="184" fontId="48" fillId="0" borderId="100" xfId="121" applyFont="1" applyFill="1" applyBorder="1" applyAlignment="1" applyProtection="1">
      <alignment vertical="center"/>
    </xf>
    <xf numFmtId="49" fontId="48" fillId="0" borderId="99" xfId="0" applyNumberFormat="1" applyFont="1" applyBorder="1" applyAlignment="1">
      <alignment horizontal="left" vertical="center"/>
    </xf>
    <xf numFmtId="0" fontId="48" fillId="0" borderId="101" xfId="0" applyFont="1" applyBorder="1">
      <alignment vertical="center"/>
    </xf>
    <xf numFmtId="192" fontId="48" fillId="0" borderId="92" xfId="0" applyNumberFormat="1" applyFont="1" applyBorder="1" applyAlignment="1">
      <alignment horizontal="center" vertical="center"/>
    </xf>
    <xf numFmtId="0" fontId="48" fillId="0" borderId="94" xfId="0" applyFont="1" applyBorder="1">
      <alignment vertical="center"/>
    </xf>
    <xf numFmtId="184" fontId="48" fillId="0" borderId="92" xfId="121" applyFont="1" applyFill="1" applyBorder="1" applyAlignment="1" applyProtection="1">
      <alignment vertical="center"/>
    </xf>
    <xf numFmtId="0" fontId="14" fillId="0" borderId="0" xfId="180">
      <alignment vertical="center"/>
    </xf>
    <xf numFmtId="49" fontId="48" fillId="0" borderId="92" xfId="180" applyNumberFormat="1" applyFont="1" applyBorder="1" applyAlignment="1">
      <alignment horizontal="left" vertical="center"/>
    </xf>
    <xf numFmtId="188" fontId="48" fillId="16" borderId="92" xfId="121" applyNumberFormat="1" applyFont="1" applyFill="1" applyBorder="1" applyAlignment="1" applyProtection="1">
      <alignment horizontal="right" vertical="center"/>
    </xf>
    <xf numFmtId="0" fontId="48" fillId="0" borderId="92" xfId="180" applyFont="1" applyFill="1" applyBorder="1" applyAlignment="1">
      <alignment horizontal="center" vertical="center" shrinkToFit="1"/>
    </xf>
    <xf numFmtId="185" fontId="48" fillId="16" borderId="92" xfId="121" applyNumberFormat="1" applyFont="1" applyFill="1" applyBorder="1" applyAlignment="1" applyProtection="1">
      <alignment vertical="center"/>
      <protection locked="0"/>
    </xf>
    <xf numFmtId="0" fontId="48" fillId="0" borderId="92" xfId="180" applyFont="1" applyBorder="1" applyAlignment="1">
      <alignment horizontal="center" vertical="center"/>
    </xf>
    <xf numFmtId="0" fontId="48" fillId="0" borderId="92" xfId="180" applyFont="1" applyBorder="1">
      <alignment vertical="center"/>
    </xf>
    <xf numFmtId="192" fontId="48" fillId="0" borderId="93" xfId="180" applyNumberFormat="1" applyFont="1" applyBorder="1">
      <alignment vertical="center"/>
    </xf>
    <xf numFmtId="0" fontId="48" fillId="0" borderId="64" xfId="180" applyFont="1" applyBorder="1">
      <alignment vertical="center"/>
    </xf>
    <xf numFmtId="49" fontId="48" fillId="0" borderId="79" xfId="180" applyNumberFormat="1" applyFont="1" applyBorder="1" applyAlignment="1">
      <alignment horizontal="left" vertical="center"/>
    </xf>
    <xf numFmtId="185" fontId="48" fillId="16" borderId="79" xfId="121" applyNumberFormat="1" applyFont="1" applyFill="1" applyBorder="1" applyAlignment="1" applyProtection="1">
      <alignment vertical="center"/>
      <protection locked="0"/>
    </xf>
    <xf numFmtId="0" fontId="48" fillId="0" borderId="95" xfId="180" applyFont="1" applyBorder="1" applyAlignment="1">
      <alignment horizontal="center" vertical="center"/>
    </xf>
    <xf numFmtId="0" fontId="48" fillId="0" borderId="99" xfId="180" applyNumberFormat="1" applyFont="1" applyFill="1" applyBorder="1" applyAlignment="1">
      <alignment horizontal="center" vertical="center" wrapText="1"/>
    </xf>
    <xf numFmtId="0" fontId="48" fillId="0" borderId="68" xfId="180" applyFont="1" applyBorder="1" applyAlignment="1">
      <alignment horizontal="center" vertical="center"/>
    </xf>
    <xf numFmtId="188" fontId="48" fillId="0" borderId="79" xfId="121" applyNumberFormat="1" applyFont="1" applyFill="1" applyBorder="1" applyAlignment="1" applyProtection="1">
      <alignment vertical="center"/>
    </xf>
    <xf numFmtId="0" fontId="48" fillId="0" borderId="79" xfId="180" applyFont="1" applyBorder="1" applyAlignment="1">
      <alignment vertical="center" wrapText="1"/>
    </xf>
    <xf numFmtId="194" fontId="48" fillId="17" borderId="95" xfId="121" applyNumberFormat="1" applyFont="1" applyFill="1" applyBorder="1" applyAlignment="1" applyProtection="1">
      <alignment horizontal="center" vertical="center"/>
    </xf>
    <xf numFmtId="0" fontId="48" fillId="0" borderId="79" xfId="180" applyFont="1" applyBorder="1" applyAlignment="1">
      <alignment horizontal="center" vertical="center"/>
    </xf>
    <xf numFmtId="184" fontId="48" fillId="0" borderId="102" xfId="121" applyNumberFormat="1" applyFont="1" applyFill="1" applyBorder="1" applyAlignment="1" applyProtection="1">
      <alignment horizontal="center" vertical="center"/>
    </xf>
    <xf numFmtId="49" fontId="48" fillId="0" borderId="92" xfId="180" applyNumberFormat="1" applyFont="1" applyBorder="1">
      <alignment vertical="center"/>
    </xf>
    <xf numFmtId="0" fontId="48" fillId="0" borderId="92" xfId="180" applyNumberFormat="1" applyFont="1" applyBorder="1" applyAlignment="1">
      <alignment horizontal="center" vertical="center"/>
    </xf>
    <xf numFmtId="0" fontId="48" fillId="0" borderId="92" xfId="180" applyNumberFormat="1" applyFont="1" applyBorder="1">
      <alignment vertical="center"/>
    </xf>
    <xf numFmtId="184" fontId="60" fillId="0" borderId="100" xfId="121" applyNumberFormat="1" applyFont="1" applyFill="1" applyBorder="1" applyAlignment="1" applyProtection="1">
      <alignment vertical="center"/>
    </xf>
    <xf numFmtId="49" fontId="48" fillId="0" borderId="73" xfId="180" applyNumberFormat="1" applyFont="1" applyBorder="1">
      <alignment vertical="center"/>
    </xf>
    <xf numFmtId="0" fontId="48" fillId="0" borderId="73" xfId="180" applyFont="1" applyBorder="1" applyAlignment="1">
      <alignment horizontal="center" vertical="center"/>
    </xf>
    <xf numFmtId="0" fontId="48" fillId="0" borderId="73" xfId="180" applyFont="1" applyBorder="1">
      <alignment vertical="center"/>
    </xf>
    <xf numFmtId="0" fontId="48" fillId="0" borderId="66" xfId="180" applyFont="1" applyBorder="1">
      <alignment vertical="center"/>
    </xf>
    <xf numFmtId="184" fontId="60" fillId="0" borderId="98" xfId="121" applyNumberFormat="1" applyFont="1" applyFill="1" applyBorder="1" applyAlignment="1" applyProtection="1">
      <alignment vertical="center"/>
    </xf>
    <xf numFmtId="49" fontId="48" fillId="0" borderId="79" xfId="180" applyNumberFormat="1" applyFont="1" applyBorder="1">
      <alignment vertical="center"/>
    </xf>
    <xf numFmtId="0" fontId="48" fillId="0" borderId="79" xfId="180" applyFont="1" applyBorder="1">
      <alignment vertical="center"/>
    </xf>
    <xf numFmtId="184" fontId="48" fillId="0" borderId="79" xfId="121" applyFont="1" applyFill="1" applyBorder="1" applyAlignment="1" applyProtection="1">
      <alignment vertical="center"/>
    </xf>
    <xf numFmtId="192" fontId="48" fillId="0" borderId="79" xfId="180" applyNumberFormat="1" applyFont="1" applyBorder="1">
      <alignment vertical="center"/>
    </xf>
    <xf numFmtId="0" fontId="48" fillId="0" borderId="68" xfId="180" applyFont="1" applyBorder="1">
      <alignment vertical="center"/>
    </xf>
    <xf numFmtId="184" fontId="48" fillId="0" borderId="102" xfId="121" applyFont="1" applyFill="1" applyBorder="1" applyAlignment="1" applyProtection="1">
      <alignment vertical="center"/>
    </xf>
    <xf numFmtId="0" fontId="48" fillId="0" borderId="103" xfId="180" applyFont="1" applyBorder="1" applyAlignment="1">
      <alignment horizontal="center" vertical="center"/>
    </xf>
    <xf numFmtId="49" fontId="48" fillId="0" borderId="72" xfId="180" applyNumberFormat="1" applyFont="1" applyBorder="1">
      <alignment vertical="center"/>
    </xf>
    <xf numFmtId="0" fontId="48" fillId="0" borderId="72" xfId="180" applyFont="1" applyBorder="1" applyAlignment="1">
      <alignment horizontal="center" vertical="center"/>
    </xf>
    <xf numFmtId="0" fontId="48" fillId="0" borderId="72" xfId="180" applyFont="1" applyBorder="1">
      <alignment vertical="center"/>
    </xf>
    <xf numFmtId="0" fontId="48" fillId="0" borderId="97" xfId="180" applyFont="1" applyBorder="1">
      <alignment vertical="center"/>
    </xf>
    <xf numFmtId="184" fontId="48" fillId="0" borderId="104" xfId="121" applyFont="1" applyFill="1" applyBorder="1" applyAlignment="1" applyProtection="1">
      <alignment vertical="center"/>
    </xf>
    <xf numFmtId="0" fontId="48" fillId="0" borderId="73" xfId="180" applyFont="1" applyBorder="1" applyAlignment="1">
      <alignment horizontal="left" vertical="center"/>
    </xf>
    <xf numFmtId="188" fontId="48" fillId="0" borderId="73" xfId="121" applyNumberFormat="1" applyFont="1" applyFill="1" applyBorder="1" applyAlignment="1" applyProtection="1">
      <alignment horizontal="left" vertical="center"/>
    </xf>
    <xf numFmtId="198" fontId="48" fillId="17" borderId="73" xfId="121" applyNumberFormat="1" applyFont="1" applyFill="1" applyBorder="1" applyAlignment="1" applyProtection="1">
      <alignment horizontal="center" vertical="center" shrinkToFit="1"/>
    </xf>
    <xf numFmtId="199" fontId="48" fillId="0" borderId="73" xfId="121" applyNumberFormat="1" applyFont="1" applyFill="1" applyBorder="1" applyAlignment="1" applyProtection="1">
      <alignment vertical="center"/>
    </xf>
    <xf numFmtId="0" fontId="48" fillId="0" borderId="73" xfId="180" applyFont="1" applyFill="1" applyBorder="1" applyAlignment="1">
      <alignment horizontal="center" vertical="center"/>
    </xf>
    <xf numFmtId="0" fontId="48" fillId="0" borderId="105" xfId="180" applyFont="1" applyBorder="1">
      <alignment vertical="center"/>
    </xf>
    <xf numFmtId="0" fontId="48" fillId="0" borderId="106" xfId="180" applyFont="1" applyBorder="1">
      <alignment vertical="center"/>
    </xf>
    <xf numFmtId="49" fontId="48" fillId="0" borderId="14" xfId="180" applyNumberFormat="1" applyFont="1" applyBorder="1" applyAlignment="1">
      <alignment horizontal="center" vertical="center"/>
    </xf>
    <xf numFmtId="0" fontId="48" fillId="0" borderId="14" xfId="180" applyFont="1" applyBorder="1" applyAlignment="1">
      <alignment horizontal="center" vertical="center" wrapText="1"/>
    </xf>
    <xf numFmtId="0" fontId="48" fillId="0" borderId="39" xfId="180" applyFont="1" applyBorder="1" applyAlignment="1">
      <alignment horizontal="center" vertical="center" wrapText="1"/>
    </xf>
    <xf numFmtId="0" fontId="48" fillId="0" borderId="65" xfId="180" applyFont="1" applyBorder="1" applyAlignment="1">
      <alignment vertical="center"/>
    </xf>
    <xf numFmtId="0" fontId="48" fillId="0" borderId="107" xfId="180" applyFont="1" applyBorder="1" applyAlignment="1">
      <alignment vertical="center"/>
    </xf>
    <xf numFmtId="0" fontId="48" fillId="0" borderId="94" xfId="180" applyFont="1" applyBorder="1" applyAlignment="1">
      <alignment vertical="center"/>
    </xf>
    <xf numFmtId="0" fontId="48" fillId="0" borderId="65" xfId="180" applyFont="1" applyBorder="1">
      <alignment vertical="center"/>
    </xf>
    <xf numFmtId="0" fontId="48" fillId="0" borderId="107" xfId="180" applyFont="1" applyBorder="1">
      <alignment vertical="center"/>
    </xf>
    <xf numFmtId="0" fontId="48" fillId="0" borderId="94" xfId="180" applyFont="1" applyBorder="1">
      <alignment vertical="center"/>
    </xf>
    <xf numFmtId="49" fontId="48" fillId="0" borderId="14" xfId="180" applyNumberFormat="1" applyFont="1" applyBorder="1">
      <alignment vertical="center"/>
    </xf>
    <xf numFmtId="9" fontId="48" fillId="18" borderId="72" xfId="121" applyNumberFormat="1" applyFont="1" applyFill="1" applyBorder="1" applyAlignment="1" applyProtection="1">
      <alignment horizontal="center" vertical="center" shrinkToFit="1"/>
    </xf>
    <xf numFmtId="9" fontId="48" fillId="0" borderId="92" xfId="180" applyNumberFormat="1" applyFont="1" applyFill="1" applyBorder="1" applyAlignment="1">
      <alignment vertical="center" wrapText="1"/>
    </xf>
    <xf numFmtId="9" fontId="48" fillId="0" borderId="108" xfId="180" applyNumberFormat="1" applyFont="1" applyFill="1" applyBorder="1" applyAlignment="1">
      <alignment vertical="center" wrapText="1"/>
    </xf>
    <xf numFmtId="9" fontId="48" fillId="0" borderId="72" xfId="121" applyNumberFormat="1" applyFont="1" applyFill="1" applyBorder="1" applyAlignment="1" applyProtection="1">
      <alignment vertical="center"/>
    </xf>
    <xf numFmtId="9" fontId="48" fillId="0" borderId="109" xfId="180" applyNumberFormat="1" applyFont="1" applyFill="1" applyBorder="1" applyAlignment="1">
      <alignment vertical="center" wrapText="1"/>
    </xf>
    <xf numFmtId="0" fontId="48" fillId="0" borderId="110" xfId="180" applyFont="1" applyBorder="1">
      <alignment vertical="center"/>
    </xf>
    <xf numFmtId="9" fontId="48" fillId="0" borderId="73" xfId="121" applyNumberFormat="1" applyFont="1" applyFill="1" applyBorder="1" applyAlignment="1" applyProtection="1">
      <alignment vertical="center"/>
    </xf>
    <xf numFmtId="9" fontId="48" fillId="0" borderId="111" xfId="180" applyNumberFormat="1" applyFont="1" applyFill="1" applyBorder="1" applyAlignment="1">
      <alignment vertical="center" wrapText="1"/>
    </xf>
    <xf numFmtId="49" fontId="48" fillId="0" borderId="5" xfId="180" applyNumberFormat="1" applyFont="1" applyBorder="1" applyAlignment="1">
      <alignment horizontal="center" vertical="center"/>
    </xf>
    <xf numFmtId="9" fontId="48" fillId="0" borderId="79" xfId="121" applyNumberFormat="1" applyFont="1" applyFill="1" applyBorder="1" applyAlignment="1" applyProtection="1">
      <alignment vertical="center"/>
    </xf>
    <xf numFmtId="9" fontId="48" fillId="0" borderId="112" xfId="121" applyNumberFormat="1" applyFont="1" applyFill="1" applyBorder="1" applyAlignment="1" applyProtection="1">
      <alignment vertical="center"/>
    </xf>
    <xf numFmtId="0" fontId="48" fillId="0" borderId="113" xfId="180" applyFont="1" applyBorder="1">
      <alignment vertical="center"/>
    </xf>
    <xf numFmtId="49" fontId="48" fillId="0" borderId="114" xfId="180" applyNumberFormat="1" applyFont="1" applyBorder="1">
      <alignment vertical="center"/>
    </xf>
    <xf numFmtId="188" fontId="48" fillId="0" borderId="114" xfId="121" applyNumberFormat="1" applyFont="1" applyFill="1" applyBorder="1" applyAlignment="1" applyProtection="1">
      <alignment vertical="center"/>
    </xf>
    <xf numFmtId="0" fontId="48" fillId="0" borderId="114" xfId="180" applyFont="1" applyBorder="1" applyAlignment="1">
      <alignment horizontal="center" vertical="center"/>
    </xf>
    <xf numFmtId="0" fontId="48" fillId="0" borderId="114" xfId="180" applyFont="1" applyBorder="1">
      <alignment vertical="center"/>
    </xf>
    <xf numFmtId="184" fontId="48" fillId="0" borderId="114" xfId="121" applyFont="1" applyFill="1" applyBorder="1" applyAlignment="1" applyProtection="1">
      <alignment vertical="center"/>
    </xf>
    <xf numFmtId="184" fontId="48" fillId="0" borderId="115" xfId="121" applyFont="1" applyFill="1" applyBorder="1" applyAlignment="1" applyProtection="1">
      <alignment vertical="center"/>
    </xf>
    <xf numFmtId="49" fontId="0" fillId="0" borderId="103" xfId="180" applyNumberFormat="1" applyFont="1" applyBorder="1">
      <alignment vertical="center"/>
    </xf>
    <xf numFmtId="49" fontId="0" fillId="0" borderId="72" xfId="180" applyNumberFormat="1" applyFont="1" applyBorder="1">
      <alignment vertical="center"/>
    </xf>
    <xf numFmtId="0" fontId="0" fillId="0" borderId="72" xfId="180" applyFont="1" applyBorder="1" applyAlignment="1">
      <alignment horizontal="center" vertical="center"/>
    </xf>
    <xf numFmtId="184" fontId="0" fillId="0" borderId="72" xfId="121" applyFont="1" applyFill="1" applyBorder="1" applyAlignment="1" applyProtection="1">
      <alignment vertical="center"/>
    </xf>
    <xf numFmtId="0" fontId="0" fillId="0" borderId="72" xfId="180" applyFont="1" applyBorder="1">
      <alignment vertical="center"/>
    </xf>
    <xf numFmtId="0" fontId="0" fillId="0" borderId="97" xfId="180" applyFont="1" applyBorder="1">
      <alignment vertical="center"/>
    </xf>
    <xf numFmtId="0" fontId="0" fillId="0" borderId="116" xfId="180" applyFont="1" applyBorder="1">
      <alignment vertical="center"/>
    </xf>
    <xf numFmtId="184" fontId="0" fillId="0" borderId="104" xfId="121" applyFont="1" applyFill="1" applyBorder="1" applyAlignment="1" applyProtection="1">
      <alignment vertical="center"/>
    </xf>
    <xf numFmtId="0" fontId="0" fillId="0" borderId="105" xfId="180" applyFont="1" applyBorder="1" applyAlignment="1">
      <alignment horizontal="left" vertical="center"/>
    </xf>
    <xf numFmtId="0" fontId="0" fillId="0" borderId="73" xfId="180" applyFont="1" applyBorder="1" applyAlignment="1">
      <alignment horizontal="left" vertical="center"/>
    </xf>
    <xf numFmtId="188" fontId="0" fillId="0" borderId="73" xfId="121" applyNumberFormat="1" applyFont="1" applyFill="1" applyBorder="1" applyAlignment="1" applyProtection="1">
      <alignment horizontal="left" vertical="center"/>
    </xf>
    <xf numFmtId="188" fontId="0" fillId="0" borderId="94" xfId="121" applyNumberFormat="1" applyFont="1" applyFill="1" applyBorder="1" applyAlignment="1" applyProtection="1">
      <alignment horizontal="left" vertical="center"/>
    </xf>
    <xf numFmtId="184" fontId="0" fillId="0" borderId="98" xfId="121" applyFont="1" applyFill="1" applyBorder="1" applyAlignment="1" applyProtection="1">
      <alignment vertical="center"/>
    </xf>
    <xf numFmtId="49" fontId="0" fillId="0" borderId="105" xfId="180" applyNumberFormat="1" applyFont="1" applyBorder="1">
      <alignment vertical="center"/>
    </xf>
    <xf numFmtId="49" fontId="0" fillId="0" borderId="73" xfId="180" applyNumberFormat="1" applyFont="1" applyBorder="1">
      <alignment vertical="center"/>
    </xf>
    <xf numFmtId="0" fontId="0" fillId="0" borderId="73" xfId="180" applyFont="1" applyBorder="1" applyAlignment="1">
      <alignment horizontal="center" vertical="center"/>
    </xf>
    <xf numFmtId="184" fontId="0" fillId="0" borderId="73" xfId="121" applyFont="1" applyFill="1" applyBorder="1" applyAlignment="1" applyProtection="1">
      <alignment vertical="center"/>
    </xf>
    <xf numFmtId="0" fontId="0" fillId="0" borderId="73" xfId="180" applyFont="1" applyBorder="1">
      <alignment vertical="center"/>
    </xf>
    <xf numFmtId="0" fontId="0" fillId="0" borderId="66" xfId="180" applyFont="1" applyBorder="1">
      <alignment vertical="center"/>
    </xf>
    <xf numFmtId="0" fontId="0" fillId="0" borderId="107" xfId="180" applyFont="1" applyBorder="1">
      <alignment vertical="center"/>
    </xf>
    <xf numFmtId="49" fontId="0" fillId="0" borderId="105" xfId="180" applyNumberFormat="1" applyFont="1" applyBorder="1" applyAlignment="1">
      <alignment vertical="center" shrinkToFit="1"/>
    </xf>
    <xf numFmtId="198" fontId="0" fillId="17" borderId="73" xfId="121" applyNumberFormat="1" applyFont="1" applyFill="1" applyBorder="1" applyAlignment="1" applyProtection="1">
      <alignment horizontal="center" vertical="center" shrinkToFit="1"/>
    </xf>
    <xf numFmtId="199" fontId="0" fillId="0" borderId="73" xfId="121" applyNumberFormat="1" applyFont="1" applyFill="1" applyBorder="1" applyAlignment="1" applyProtection="1">
      <alignment vertical="center"/>
    </xf>
    <xf numFmtId="0" fontId="0" fillId="0" borderId="73" xfId="180" applyFont="1" applyFill="1" applyBorder="1" applyAlignment="1">
      <alignment horizontal="center" vertical="center"/>
    </xf>
    <xf numFmtId="49" fontId="0" fillId="0" borderId="117" xfId="180" applyNumberFormat="1" applyFont="1" applyBorder="1">
      <alignment vertical="center"/>
    </xf>
    <xf numFmtId="0" fontId="0" fillId="0" borderId="14" xfId="180" applyFont="1" applyBorder="1" applyAlignment="1">
      <alignment horizontal="center" vertical="center" wrapText="1"/>
    </xf>
    <xf numFmtId="0" fontId="0" fillId="0" borderId="39" xfId="180" applyFont="1" applyBorder="1" applyAlignment="1">
      <alignment horizontal="center" vertical="center" wrapText="1"/>
    </xf>
    <xf numFmtId="0" fontId="0" fillId="0" borderId="65" xfId="180" applyFont="1" applyBorder="1" applyAlignment="1">
      <alignment vertical="center"/>
    </xf>
    <xf numFmtId="0" fontId="0" fillId="0" borderId="107" xfId="180" applyFont="1" applyBorder="1" applyAlignment="1">
      <alignment vertical="center"/>
    </xf>
    <xf numFmtId="0" fontId="0" fillId="0" borderId="94" xfId="180" applyFont="1" applyBorder="1" applyAlignment="1">
      <alignment vertical="center"/>
    </xf>
    <xf numFmtId="0" fontId="0" fillId="0" borderId="94" xfId="180" applyFont="1" applyBorder="1">
      <alignment vertical="center"/>
    </xf>
    <xf numFmtId="0" fontId="0" fillId="0" borderId="65" xfId="180" applyFont="1" applyBorder="1">
      <alignment vertical="center"/>
    </xf>
    <xf numFmtId="49" fontId="0" fillId="0" borderId="118" xfId="180" applyNumberFormat="1" applyFont="1" applyBorder="1">
      <alignment vertical="center"/>
    </xf>
    <xf numFmtId="9" fontId="0" fillId="18" borderId="72" xfId="121" applyNumberFormat="1" applyFont="1" applyFill="1" applyBorder="1" applyAlignment="1" applyProtection="1">
      <alignment horizontal="center" vertical="center" shrinkToFit="1"/>
    </xf>
    <xf numFmtId="9" fontId="0" fillId="0" borderId="92" xfId="180" applyNumberFormat="1" applyFont="1" applyFill="1" applyBorder="1" applyAlignment="1">
      <alignment vertical="center" wrapText="1"/>
    </xf>
    <xf numFmtId="9" fontId="0" fillId="0" borderId="108" xfId="180" applyNumberFormat="1" applyFont="1" applyFill="1" applyBorder="1" applyAlignment="1">
      <alignment vertical="center" wrapText="1"/>
    </xf>
    <xf numFmtId="9" fontId="0" fillId="0" borderId="72" xfId="121" applyNumberFormat="1" applyFont="1" applyFill="1" applyBorder="1" applyAlignment="1" applyProtection="1">
      <alignment vertical="center"/>
    </xf>
    <xf numFmtId="9" fontId="0" fillId="0" borderId="109" xfId="180" applyNumberFormat="1" applyFont="1" applyFill="1" applyBorder="1" applyAlignment="1">
      <alignment vertical="center" wrapText="1"/>
    </xf>
    <xf numFmtId="49" fontId="0" fillId="0" borderId="119" xfId="180" applyNumberFormat="1" applyFont="1" applyBorder="1">
      <alignment vertical="center"/>
    </xf>
    <xf numFmtId="9" fontId="0" fillId="0" borderId="73" xfId="121" applyNumberFormat="1" applyFont="1" applyFill="1" applyBorder="1" applyAlignment="1" applyProtection="1">
      <alignment vertical="center"/>
    </xf>
    <xf numFmtId="9" fontId="0" fillId="0" borderId="111" xfId="180" applyNumberFormat="1" applyFont="1" applyFill="1" applyBorder="1" applyAlignment="1">
      <alignment vertical="center" wrapText="1"/>
    </xf>
    <xf numFmtId="49" fontId="0" fillId="0" borderId="120" xfId="180" applyNumberFormat="1" applyFont="1" applyBorder="1" applyAlignment="1">
      <alignment horizontal="center" vertical="center"/>
    </xf>
    <xf numFmtId="49" fontId="0" fillId="0" borderId="5" xfId="180" applyNumberFormat="1" applyFont="1" applyBorder="1" applyAlignment="1">
      <alignment horizontal="center" vertical="center"/>
    </xf>
    <xf numFmtId="9" fontId="0" fillId="0" borderId="79" xfId="121" applyNumberFormat="1" applyFont="1" applyFill="1" applyBorder="1" applyAlignment="1" applyProtection="1">
      <alignment vertical="center"/>
    </xf>
    <xf numFmtId="9" fontId="0" fillId="0" borderId="112" xfId="121" applyNumberFormat="1" applyFont="1" applyFill="1" applyBorder="1" applyAlignment="1" applyProtection="1">
      <alignment vertical="center"/>
    </xf>
    <xf numFmtId="49" fontId="0" fillId="0" borderId="121" xfId="180" applyNumberFormat="1" applyFont="1" applyBorder="1">
      <alignment vertical="center"/>
    </xf>
    <xf numFmtId="188" fontId="0" fillId="0" borderId="114" xfId="121" applyNumberFormat="1" applyFont="1" applyFill="1" applyBorder="1" applyAlignment="1" applyProtection="1">
      <alignment vertical="center"/>
    </xf>
    <xf numFmtId="0" fontId="0" fillId="0" borderId="114" xfId="180" applyFont="1" applyBorder="1" applyAlignment="1">
      <alignment horizontal="center" vertical="center"/>
    </xf>
    <xf numFmtId="0" fontId="0" fillId="0" borderId="114" xfId="180" applyFont="1" applyBorder="1">
      <alignment vertical="center"/>
    </xf>
    <xf numFmtId="184" fontId="0" fillId="0" borderId="114" xfId="121" applyFont="1" applyFill="1" applyBorder="1" applyAlignment="1" applyProtection="1">
      <alignment vertical="center"/>
    </xf>
    <xf numFmtId="0" fontId="0" fillId="0" borderId="122" xfId="180" applyFont="1" applyBorder="1">
      <alignment vertical="center"/>
    </xf>
    <xf numFmtId="184" fontId="0" fillId="0" borderId="115" xfId="121" applyFont="1" applyFill="1" applyBorder="1" applyAlignment="1" applyProtection="1">
      <alignment vertical="center"/>
    </xf>
    <xf numFmtId="49" fontId="13" fillId="0" borderId="0" xfId="183" applyNumberFormat="1" applyAlignment="1">
      <alignment vertical="center"/>
    </xf>
    <xf numFmtId="49" fontId="61" fillId="0" borderId="0" xfId="183" applyNumberFormat="1" applyFont="1" applyAlignment="1">
      <alignment vertical="center"/>
    </xf>
    <xf numFmtId="49" fontId="0" fillId="0" borderId="0" xfId="183" applyNumberFormat="1" applyFont="1" applyAlignment="1">
      <alignment horizontal="left" vertical="center"/>
    </xf>
    <xf numFmtId="49" fontId="0" fillId="8" borderId="0" xfId="183" applyNumberFormat="1" applyFont="1" applyFill="1" applyAlignment="1">
      <alignment vertical="center"/>
    </xf>
    <xf numFmtId="49" fontId="0" fillId="0" borderId="0" xfId="183" applyNumberFormat="1" applyFont="1" applyAlignment="1">
      <alignment vertical="center"/>
    </xf>
    <xf numFmtId="49" fontId="13" fillId="0" borderId="0" xfId="183" applyNumberFormat="1" applyAlignment="1">
      <alignment horizontal="center" vertical="center"/>
    </xf>
    <xf numFmtId="49" fontId="64" fillId="0" borderId="0" xfId="183" applyNumberFormat="1" applyFont="1" applyAlignment="1">
      <alignment vertical="center"/>
    </xf>
    <xf numFmtId="49" fontId="13" fillId="0" borderId="0" xfId="183" applyNumberFormat="1" applyBorder="1" applyAlignment="1">
      <alignment vertical="center"/>
    </xf>
    <xf numFmtId="49" fontId="16" fillId="0" borderId="14" xfId="0" applyNumberFormat="1" applyFont="1" applyBorder="1" applyAlignment="1">
      <alignment horizontal="center" vertical="center"/>
    </xf>
    <xf numFmtId="49" fontId="26" fillId="0" borderId="14" xfId="0" applyNumberFormat="1" applyFont="1" applyBorder="1" applyAlignment="1">
      <alignment horizontal="center" vertical="center"/>
    </xf>
    <xf numFmtId="190" fontId="26" fillId="0" borderId="14" xfId="0" applyNumberFormat="1" applyFont="1" applyBorder="1" applyAlignment="1">
      <alignment horizontal="center" vertical="center"/>
    </xf>
    <xf numFmtId="49" fontId="26" fillId="0" borderId="49" xfId="0" applyNumberFormat="1" applyFont="1" applyBorder="1" applyAlignment="1">
      <alignment horizontal="center" vertical="center"/>
    </xf>
    <xf numFmtId="49" fontId="26" fillId="0" borderId="15" xfId="0" applyNumberFormat="1" applyFont="1" applyBorder="1" applyAlignment="1">
      <alignment horizontal="center" vertical="center"/>
    </xf>
    <xf numFmtId="190" fontId="26" fillId="0" borderId="15" xfId="0" applyNumberFormat="1" applyFont="1" applyBorder="1" applyAlignment="1">
      <alignment horizontal="center" vertical="center"/>
    </xf>
    <xf numFmtId="49" fontId="26" fillId="0" borderId="81" xfId="0" applyNumberFormat="1" applyFont="1" applyBorder="1" applyAlignment="1">
      <alignment horizontal="center" vertical="center"/>
    </xf>
    <xf numFmtId="0" fontId="48" fillId="0" borderId="70" xfId="0" applyFont="1" applyFill="1" applyBorder="1" applyAlignment="1">
      <alignment horizontal="center" vertical="center"/>
    </xf>
    <xf numFmtId="190" fontId="48" fillId="16" borderId="123" xfId="0" applyNumberFormat="1" applyFont="1" applyFill="1" applyBorder="1" applyAlignment="1" applyProtection="1">
      <alignment vertical="center"/>
      <protection locked="0"/>
    </xf>
    <xf numFmtId="190" fontId="48" fillId="16" borderId="124" xfId="0" applyNumberFormat="1" applyFont="1" applyFill="1" applyBorder="1" applyAlignment="1" applyProtection="1">
      <alignment vertical="center"/>
      <protection locked="0"/>
    </xf>
    <xf numFmtId="184" fontId="48" fillId="0" borderId="125" xfId="121" applyFont="1" applyFill="1" applyBorder="1" applyAlignment="1" applyProtection="1">
      <alignment horizontal="center" vertical="center"/>
    </xf>
    <xf numFmtId="0" fontId="48" fillId="0" borderId="113" xfId="0" applyFont="1" applyBorder="1" applyAlignment="1">
      <alignment horizontal="center" vertical="center"/>
    </xf>
    <xf numFmtId="49" fontId="48" fillId="0" borderId="90" xfId="0" applyNumberFormat="1" applyFont="1" applyBorder="1" applyAlignment="1">
      <alignment horizontal="center" vertical="center"/>
    </xf>
    <xf numFmtId="188" fontId="48" fillId="0" borderId="114" xfId="121" applyNumberFormat="1" applyFont="1" applyFill="1" applyBorder="1" applyAlignment="1" applyProtection="1">
      <alignment horizontal="center" vertical="center"/>
    </xf>
    <xf numFmtId="0" fontId="48" fillId="0" borderId="90" xfId="0" applyFont="1" applyBorder="1" applyAlignment="1">
      <alignment horizontal="center" vertical="center"/>
    </xf>
    <xf numFmtId="0" fontId="48" fillId="0" borderId="91" xfId="0" applyFont="1" applyBorder="1" applyAlignment="1">
      <alignment horizontal="center" vertical="center"/>
    </xf>
    <xf numFmtId="184" fontId="48" fillId="0" borderId="126" xfId="121" applyFont="1" applyFill="1" applyBorder="1" applyAlignment="1" applyProtection="1">
      <alignment horizontal="center" vertical="center"/>
    </xf>
    <xf numFmtId="0" fontId="14" fillId="0" borderId="0" xfId="175">
      <alignment vertical="center"/>
    </xf>
    <xf numFmtId="49" fontId="48" fillId="0" borderId="127" xfId="175" applyNumberFormat="1" applyFont="1" applyBorder="1" applyAlignment="1">
      <alignment horizontal="center" vertical="center" wrapText="1"/>
    </xf>
    <xf numFmtId="49" fontId="48" fillId="0" borderId="92" xfId="175" applyNumberFormat="1" applyFont="1" applyBorder="1" applyAlignment="1">
      <alignment horizontal="left" vertical="center"/>
    </xf>
    <xf numFmtId="49" fontId="48" fillId="0" borderId="92" xfId="121" applyNumberFormat="1" applyFont="1" applyFill="1" applyBorder="1" applyAlignment="1" applyProtection="1">
      <alignment horizontal="center" vertical="center"/>
    </xf>
    <xf numFmtId="49" fontId="48" fillId="0" borderId="93" xfId="175" applyNumberFormat="1" applyFont="1" applyBorder="1" applyAlignment="1">
      <alignment horizontal="center" vertical="center"/>
    </xf>
    <xf numFmtId="49" fontId="48" fillId="0" borderId="92" xfId="121" applyNumberFormat="1" applyFont="1" applyFill="1" applyBorder="1" applyAlignment="1" applyProtection="1">
      <alignment horizontal="right" vertical="center"/>
    </xf>
    <xf numFmtId="49" fontId="48" fillId="0" borderId="64" xfId="121" applyNumberFormat="1" applyFont="1" applyFill="1" applyBorder="1" applyAlignment="1" applyProtection="1">
      <alignment horizontal="right" vertical="center"/>
    </xf>
    <xf numFmtId="49" fontId="48" fillId="0" borderId="92" xfId="175" applyNumberFormat="1" applyFont="1" applyBorder="1" applyAlignment="1">
      <alignment horizontal="center" vertical="center"/>
    </xf>
    <xf numFmtId="49" fontId="48" fillId="0" borderId="100" xfId="121" applyNumberFormat="1" applyFont="1" applyFill="1" applyBorder="1" applyAlignment="1" applyProtection="1">
      <alignment horizontal="right" vertical="center"/>
    </xf>
    <xf numFmtId="49" fontId="48" fillId="0" borderId="73" xfId="175" applyNumberFormat="1" applyFont="1" applyBorder="1" applyAlignment="1">
      <alignment horizontal="left" vertical="center"/>
    </xf>
    <xf numFmtId="49" fontId="48" fillId="0" borderId="73" xfId="121" applyNumberFormat="1" applyFont="1" applyFill="1" applyBorder="1" applyAlignment="1" applyProtection="1">
      <alignment horizontal="center" vertical="center"/>
      <protection locked="0"/>
    </xf>
    <xf numFmtId="49" fontId="48" fillId="0" borderId="73" xfId="175" applyNumberFormat="1" applyFont="1" applyBorder="1" applyAlignment="1">
      <alignment horizontal="center" vertical="center"/>
    </xf>
    <xf numFmtId="49" fontId="48" fillId="0" borderId="73" xfId="121" applyNumberFormat="1" applyFont="1" applyFill="1" applyBorder="1" applyAlignment="1" applyProtection="1">
      <alignment horizontal="center" vertical="center"/>
    </xf>
    <xf numFmtId="49" fontId="48" fillId="0" borderId="73" xfId="121" applyNumberFormat="1" applyFont="1" applyFill="1" applyBorder="1" applyAlignment="1" applyProtection="1">
      <alignment horizontal="right" vertical="center"/>
    </xf>
    <xf numFmtId="49" fontId="48" fillId="0" borderId="73" xfId="175" applyNumberFormat="1" applyFont="1" applyBorder="1" applyAlignment="1">
      <alignment horizontal="center" vertical="center" wrapText="1"/>
    </xf>
    <xf numFmtId="49" fontId="48" fillId="0" borderId="94" xfId="121" applyNumberFormat="1" applyFont="1" applyFill="1" applyBorder="1" applyAlignment="1" applyProtection="1">
      <alignment horizontal="center" vertical="center"/>
    </xf>
    <xf numFmtId="49" fontId="48" fillId="0" borderId="98" xfId="121" applyNumberFormat="1" applyFont="1" applyFill="1" applyBorder="1" applyAlignment="1" applyProtection="1">
      <alignment horizontal="right" vertical="center"/>
    </xf>
    <xf numFmtId="38" fontId="48" fillId="16" borderId="73" xfId="121" applyNumberFormat="1" applyFont="1" applyFill="1" applyBorder="1" applyAlignment="1" applyProtection="1">
      <alignment horizontal="center" vertical="center"/>
      <protection locked="0"/>
    </xf>
    <xf numFmtId="40" fontId="48" fillId="0" borderId="73" xfId="121" applyNumberFormat="1" applyFont="1" applyFill="1" applyBorder="1" applyAlignment="1" applyProtection="1">
      <alignment horizontal="center" vertical="center"/>
    </xf>
    <xf numFmtId="40" fontId="48" fillId="0" borderId="73" xfId="121" applyNumberFormat="1" applyFont="1" applyFill="1" applyBorder="1" applyAlignment="1" applyProtection="1">
      <alignment horizontal="right" vertical="center"/>
    </xf>
    <xf numFmtId="38" fontId="48" fillId="0" borderId="73" xfId="121" applyNumberFormat="1" applyFont="1" applyFill="1" applyBorder="1" applyAlignment="1" applyProtection="1">
      <alignment horizontal="right" vertical="center"/>
    </xf>
    <xf numFmtId="38" fontId="48" fillId="0" borderId="94" xfId="121" applyNumberFormat="1" applyFont="1" applyFill="1" applyBorder="1" applyAlignment="1" applyProtection="1">
      <alignment horizontal="center" vertical="center"/>
    </xf>
    <xf numFmtId="38" fontId="48" fillId="0" borderId="98" xfId="121" applyNumberFormat="1" applyFont="1" applyFill="1" applyBorder="1" applyAlignment="1" applyProtection="1">
      <alignment horizontal="right" vertical="center"/>
    </xf>
    <xf numFmtId="49" fontId="58" fillId="0" borderId="94" xfId="121" applyNumberFormat="1" applyFont="1" applyFill="1" applyBorder="1" applyAlignment="1" applyProtection="1">
      <alignment horizontal="center" vertical="center"/>
    </xf>
    <xf numFmtId="40" fontId="48" fillId="16" borderId="73" xfId="121" applyNumberFormat="1" applyFont="1" applyFill="1" applyBorder="1" applyAlignment="1" applyProtection="1">
      <alignment horizontal="center" vertical="center"/>
      <protection locked="0"/>
    </xf>
    <xf numFmtId="49" fontId="48" fillId="0" borderId="94" xfId="175" applyNumberFormat="1" applyFont="1" applyBorder="1" applyAlignment="1">
      <alignment horizontal="center" vertical="center"/>
    </xf>
    <xf numFmtId="38" fontId="48" fillId="0" borderId="73" xfId="121" applyNumberFormat="1" applyFont="1" applyFill="1" applyBorder="1" applyAlignment="1" applyProtection="1">
      <alignment horizontal="center" vertical="center"/>
    </xf>
    <xf numFmtId="198" fontId="48" fillId="16" borderId="73" xfId="121" applyNumberFormat="1" applyFont="1" applyFill="1" applyBorder="1" applyAlignment="1" applyProtection="1">
      <alignment horizontal="center" vertical="center"/>
      <protection locked="0"/>
    </xf>
    <xf numFmtId="200" fontId="48" fillId="0" borderId="73" xfId="121" applyNumberFormat="1" applyFont="1" applyFill="1" applyBorder="1" applyAlignment="1" applyProtection="1">
      <alignment horizontal="center" vertical="center"/>
    </xf>
    <xf numFmtId="198" fontId="48" fillId="0" borderId="73" xfId="121" applyNumberFormat="1" applyFont="1" applyFill="1" applyBorder="1" applyAlignment="1" applyProtection="1">
      <alignment horizontal="right" vertical="center"/>
    </xf>
    <xf numFmtId="194" fontId="48" fillId="0" borderId="73" xfId="121" applyNumberFormat="1" applyFont="1" applyFill="1" applyBorder="1" applyAlignment="1" applyProtection="1">
      <alignment horizontal="right" vertical="center"/>
    </xf>
    <xf numFmtId="0" fontId="48" fillId="0" borderId="94" xfId="175" applyNumberFormat="1" applyFont="1" applyBorder="1" applyAlignment="1">
      <alignment horizontal="center" vertical="center"/>
    </xf>
    <xf numFmtId="194" fontId="48" fillId="0" borderId="98" xfId="121" applyNumberFormat="1" applyFont="1" applyFill="1" applyBorder="1" applyAlignment="1" applyProtection="1">
      <alignment horizontal="right" vertical="center"/>
    </xf>
    <xf numFmtId="194" fontId="48" fillId="16" borderId="73" xfId="121" applyNumberFormat="1" applyFont="1" applyFill="1" applyBorder="1" applyAlignment="1" applyProtection="1">
      <alignment horizontal="center" vertical="center"/>
      <protection locked="0"/>
    </xf>
    <xf numFmtId="49" fontId="48" fillId="0" borderId="128" xfId="175" applyNumberFormat="1" applyFont="1" applyBorder="1" applyAlignment="1">
      <alignment horizontal="center" vertical="center" wrapText="1"/>
    </xf>
    <xf numFmtId="49" fontId="48" fillId="0" borderId="92" xfId="175" applyNumberFormat="1" applyFont="1" applyBorder="1">
      <alignment vertical="center"/>
    </xf>
    <xf numFmtId="38" fontId="60" fillId="0" borderId="100" xfId="175" applyNumberFormat="1" applyFont="1" applyBorder="1" applyAlignment="1">
      <alignment horizontal="right" vertical="center"/>
    </xf>
    <xf numFmtId="49" fontId="48" fillId="0" borderId="73" xfId="175" applyNumberFormat="1" applyFont="1" applyBorder="1">
      <alignment vertical="center"/>
    </xf>
    <xf numFmtId="49" fontId="48" fillId="0" borderId="73" xfId="121" applyNumberFormat="1" applyFont="1" applyFill="1" applyBorder="1" applyAlignment="1" applyProtection="1">
      <alignment vertical="center"/>
    </xf>
    <xf numFmtId="38" fontId="60" fillId="0" borderId="98" xfId="121" applyNumberFormat="1" applyFont="1" applyFill="1" applyBorder="1" applyAlignment="1" applyProtection="1">
      <alignment horizontal="right" vertical="center"/>
    </xf>
    <xf numFmtId="49" fontId="48" fillId="0" borderId="129" xfId="175" applyNumberFormat="1" applyFont="1" applyBorder="1" applyAlignment="1">
      <alignment horizontal="center" vertical="center" wrapText="1"/>
    </xf>
    <xf numFmtId="49" fontId="48" fillId="0" borderId="79" xfId="175" applyNumberFormat="1" applyFont="1" applyBorder="1">
      <alignment vertical="center"/>
    </xf>
    <xf numFmtId="49" fontId="48" fillId="0" borderId="79" xfId="121" applyNumberFormat="1" applyFont="1" applyFill="1" applyBorder="1" applyAlignment="1" applyProtection="1">
      <alignment vertical="center"/>
    </xf>
    <xf numFmtId="49" fontId="48" fillId="0" borderId="79" xfId="175" applyNumberFormat="1" applyFont="1" applyBorder="1" applyAlignment="1">
      <alignment horizontal="center" vertical="center"/>
    </xf>
    <xf numFmtId="38" fontId="60" fillId="0" borderId="102" xfId="121" applyNumberFormat="1" applyFont="1" applyFill="1" applyBorder="1" applyAlignment="1" applyProtection="1">
      <alignment horizontal="right" vertical="center"/>
    </xf>
    <xf numFmtId="0" fontId="44" fillId="0" borderId="80" xfId="0" applyFont="1" applyBorder="1">
      <alignment vertical="center"/>
    </xf>
    <xf numFmtId="0" fontId="44" fillId="0" borderId="130" xfId="0" applyFont="1" applyBorder="1" applyAlignment="1">
      <alignment vertical="center"/>
    </xf>
    <xf numFmtId="0" fontId="44" fillId="0" borderId="43" xfId="0" applyFont="1" applyBorder="1" applyAlignment="1">
      <alignment horizontal="center" vertical="center"/>
    </xf>
    <xf numFmtId="0" fontId="66" fillId="0" borderId="61" xfId="0" applyFont="1" applyBorder="1" applyAlignment="1">
      <alignment horizontal="center" vertical="center"/>
    </xf>
    <xf numFmtId="0" fontId="44" fillId="0" borderId="11" xfId="0" applyFont="1" applyBorder="1" applyAlignment="1">
      <alignment vertical="center"/>
    </xf>
    <xf numFmtId="184" fontId="48" fillId="0" borderId="131" xfId="121" applyFont="1" applyFill="1" applyBorder="1" applyAlignment="1" applyProtection="1">
      <alignment vertical="center" shrinkToFit="1"/>
    </xf>
    <xf numFmtId="184" fontId="67" fillId="0" borderId="132" xfId="121" applyFont="1" applyFill="1" applyBorder="1" applyAlignment="1" applyProtection="1">
      <alignment vertical="center" shrinkToFit="1"/>
    </xf>
    <xf numFmtId="184" fontId="48" fillId="0" borderId="131" xfId="121" applyFont="1" applyFill="1" applyBorder="1" applyAlignment="1" applyProtection="1">
      <alignment vertical="center"/>
    </xf>
    <xf numFmtId="0" fontId="48" fillId="0" borderId="132" xfId="0" applyFont="1" applyFill="1" applyBorder="1" applyAlignment="1">
      <alignment vertical="center" shrinkToFit="1"/>
    </xf>
    <xf numFmtId="184" fontId="48" fillId="0" borderId="87" xfId="121" applyFont="1" applyFill="1" applyBorder="1" applyAlignment="1" applyProtection="1">
      <alignment vertical="center" shrinkToFit="1"/>
    </xf>
    <xf numFmtId="184" fontId="67" fillId="0" borderId="133" xfId="121" applyFont="1" applyFill="1" applyBorder="1" applyAlignment="1" applyProtection="1">
      <alignment vertical="center" shrinkToFit="1"/>
    </xf>
    <xf numFmtId="184" fontId="48" fillId="0" borderId="87" xfId="121" applyFont="1" applyFill="1" applyBorder="1" applyAlignment="1" applyProtection="1">
      <alignment vertical="center"/>
    </xf>
    <xf numFmtId="0" fontId="48" fillId="0" borderId="133" xfId="0" applyFont="1" applyFill="1" applyBorder="1" applyAlignment="1">
      <alignment vertical="center" shrinkToFit="1"/>
    </xf>
    <xf numFmtId="184" fontId="48" fillId="0" borderId="88" xfId="121" applyFont="1" applyFill="1" applyBorder="1" applyAlignment="1" applyProtection="1">
      <alignment vertical="center" shrinkToFit="1"/>
    </xf>
    <xf numFmtId="184" fontId="67" fillId="0" borderId="134" xfId="121" applyFont="1" applyFill="1" applyBorder="1" applyAlignment="1" applyProtection="1">
      <alignment vertical="center" shrinkToFit="1"/>
    </xf>
    <xf numFmtId="184" fontId="48" fillId="0" borderId="88" xfId="121" applyFont="1" applyFill="1" applyBorder="1" applyAlignment="1" applyProtection="1">
      <alignment vertical="center"/>
    </xf>
    <xf numFmtId="0" fontId="48" fillId="0" borderId="134" xfId="0" applyFont="1" applyFill="1" applyBorder="1" applyAlignment="1">
      <alignment vertical="center" shrinkToFit="1"/>
    </xf>
    <xf numFmtId="184" fontId="48" fillId="17" borderId="89" xfId="121" applyFont="1" applyFill="1" applyBorder="1" applyAlignment="1" applyProtection="1">
      <alignment vertical="center"/>
    </xf>
    <xf numFmtId="184" fontId="67" fillId="17" borderId="135" xfId="121" applyFont="1" applyFill="1" applyBorder="1" applyAlignment="1" applyProtection="1">
      <alignment vertical="center" shrinkToFit="1"/>
    </xf>
    <xf numFmtId="0" fontId="48" fillId="0" borderId="135" xfId="0" applyFont="1" applyFill="1" applyBorder="1" applyAlignment="1">
      <alignment vertical="center" shrinkToFit="1"/>
    </xf>
    <xf numFmtId="184" fontId="48" fillId="0" borderId="136" xfId="121" applyFont="1" applyFill="1" applyBorder="1" applyAlignment="1" applyProtection="1">
      <alignment vertical="center" shrinkToFit="1"/>
    </xf>
    <xf numFmtId="184" fontId="67" fillId="0" borderId="137" xfId="121" applyFont="1" applyFill="1" applyBorder="1" applyAlignment="1" applyProtection="1">
      <alignment vertical="center" shrinkToFit="1"/>
    </xf>
    <xf numFmtId="184" fontId="48" fillId="0" borderId="136" xfId="121" applyFont="1" applyFill="1" applyBorder="1" applyAlignment="1" applyProtection="1">
      <alignment vertical="center"/>
    </xf>
    <xf numFmtId="0" fontId="48" fillId="0" borderId="137" xfId="0" applyFont="1" applyFill="1" applyBorder="1" applyAlignment="1">
      <alignment vertical="center" shrinkToFit="1"/>
    </xf>
    <xf numFmtId="184" fontId="48" fillId="0" borderId="136" xfId="121" applyFont="1" applyFill="1" applyBorder="1" applyAlignment="1" applyProtection="1">
      <alignment horizontal="left" vertical="center" shrinkToFit="1"/>
    </xf>
    <xf numFmtId="0" fontId="48" fillId="0" borderId="133" xfId="0" applyFont="1" applyFill="1" applyBorder="1" applyAlignment="1">
      <alignment horizontal="left" vertical="center" shrinkToFit="1"/>
    </xf>
    <xf numFmtId="0" fontId="48" fillId="0" borderId="134" xfId="0" applyFont="1" applyFill="1" applyBorder="1" applyAlignment="1">
      <alignment horizontal="left" vertical="center" shrinkToFit="1"/>
    </xf>
    <xf numFmtId="184" fontId="48" fillId="12" borderId="14" xfId="121" applyFont="1" applyFill="1" applyBorder="1" applyAlignment="1" applyProtection="1">
      <alignment vertical="center"/>
    </xf>
    <xf numFmtId="184" fontId="67" fillId="12" borderId="49" xfId="121" applyFont="1" applyFill="1" applyBorder="1" applyAlignment="1" applyProtection="1">
      <alignment vertical="center" shrinkToFit="1"/>
    </xf>
    <xf numFmtId="0" fontId="48" fillId="0" borderId="49" xfId="0" applyFont="1" applyFill="1" applyBorder="1" applyAlignment="1">
      <alignment vertical="center" shrinkToFit="1"/>
    </xf>
    <xf numFmtId="184" fontId="48" fillId="0" borderId="39" xfId="121" applyFont="1" applyFill="1" applyBorder="1" applyAlignment="1" applyProtection="1">
      <alignment horizontal="center" vertical="center"/>
    </xf>
    <xf numFmtId="184" fontId="67" fillId="0" borderId="49" xfId="121" applyFont="1" applyFill="1" applyBorder="1" applyAlignment="1" applyProtection="1">
      <alignment vertical="center" shrinkToFit="1"/>
    </xf>
    <xf numFmtId="184" fontId="48" fillId="0" borderId="14" xfId="121" applyFont="1" applyFill="1" applyBorder="1" applyAlignment="1" applyProtection="1">
      <alignment vertical="center"/>
    </xf>
    <xf numFmtId="184" fontId="48" fillId="0" borderId="39" xfId="121" applyFont="1" applyFill="1" applyBorder="1" applyAlignment="1" applyProtection="1">
      <alignment horizontal="center" vertical="center" shrinkToFit="1"/>
    </xf>
    <xf numFmtId="184" fontId="48" fillId="0" borderId="14" xfId="121" applyFont="1" applyFill="1" applyBorder="1" applyAlignment="1" applyProtection="1">
      <alignment vertical="center" shrinkToFit="1"/>
    </xf>
    <xf numFmtId="187" fontId="44" fillId="0" borderId="0" xfId="0" applyNumberFormat="1" applyFont="1">
      <alignment vertical="center"/>
    </xf>
    <xf numFmtId="184" fontId="60" fillId="16" borderId="15" xfId="121" applyFont="1" applyFill="1" applyBorder="1" applyAlignment="1" applyProtection="1">
      <alignment vertical="center" shrinkToFit="1"/>
    </xf>
    <xf numFmtId="184" fontId="68" fillId="16" borderId="81" xfId="121" applyFont="1" applyFill="1" applyBorder="1" applyAlignment="1" applyProtection="1">
      <alignment vertical="center" shrinkToFit="1"/>
    </xf>
    <xf numFmtId="0" fontId="48" fillId="0" borderId="81" xfId="0" applyFont="1" applyFill="1" applyBorder="1" applyAlignment="1">
      <alignment vertical="center" shrinkToFit="1"/>
    </xf>
    <xf numFmtId="184" fontId="69" fillId="0" borderId="82" xfId="121" applyFont="1" applyFill="1" applyBorder="1" applyAlignment="1" applyProtection="1">
      <alignment vertical="center"/>
    </xf>
    <xf numFmtId="0" fontId="44" fillId="0" borderId="83" xfId="0" applyFont="1" applyFill="1" applyBorder="1">
      <alignment vertical="center"/>
    </xf>
    <xf numFmtId="184" fontId="44" fillId="0" borderId="0" xfId="0" applyNumberFormat="1" applyFont="1">
      <alignment vertical="center"/>
    </xf>
    <xf numFmtId="49" fontId="48" fillId="0" borderId="103" xfId="175" applyNumberFormat="1" applyFont="1" applyBorder="1" applyAlignment="1">
      <alignment horizontal="center" vertical="center"/>
    </xf>
    <xf numFmtId="49" fontId="48" fillId="0" borderId="72" xfId="175" applyNumberFormat="1" applyFont="1" applyBorder="1">
      <alignment vertical="center"/>
    </xf>
    <xf numFmtId="49" fontId="48" fillId="0" borderId="72" xfId="175" applyNumberFormat="1" applyFont="1" applyBorder="1" applyAlignment="1">
      <alignment horizontal="center" vertical="center"/>
    </xf>
    <xf numFmtId="49" fontId="48" fillId="0" borderId="72" xfId="121" applyNumberFormat="1" applyFont="1" applyFill="1" applyBorder="1" applyAlignment="1" applyProtection="1">
      <alignment vertical="center"/>
    </xf>
    <xf numFmtId="49" fontId="48" fillId="0" borderId="97" xfId="175" applyNumberFormat="1" applyFont="1" applyBorder="1">
      <alignment vertical="center"/>
    </xf>
    <xf numFmtId="49" fontId="48" fillId="0" borderId="104" xfId="121" applyNumberFormat="1" applyFont="1" applyFill="1" applyBorder="1" applyAlignment="1" applyProtection="1">
      <alignment vertical="center"/>
    </xf>
    <xf numFmtId="49" fontId="48" fillId="0" borderId="73" xfId="121" applyNumberFormat="1" applyFont="1" applyFill="1" applyBorder="1" applyAlignment="1" applyProtection="1">
      <alignment horizontal="left" vertical="center"/>
    </xf>
    <xf numFmtId="49" fontId="48" fillId="0" borderId="98" xfId="121" applyNumberFormat="1" applyFont="1" applyFill="1" applyBorder="1" applyAlignment="1" applyProtection="1">
      <alignment vertical="center"/>
    </xf>
    <xf numFmtId="49" fontId="48" fillId="0" borderId="66" xfId="175" applyNumberFormat="1" applyFont="1" applyBorder="1">
      <alignment vertical="center"/>
    </xf>
    <xf numFmtId="49" fontId="48" fillId="17" borderId="73" xfId="121" applyNumberFormat="1" applyFont="1" applyFill="1" applyBorder="1" applyAlignment="1" applyProtection="1">
      <alignment horizontal="center" vertical="center" shrinkToFit="1"/>
    </xf>
    <xf numFmtId="49" fontId="48" fillId="0" borderId="73" xfId="175" applyNumberFormat="1" applyFont="1" applyFill="1" applyBorder="1" applyAlignment="1">
      <alignment horizontal="center" vertical="center"/>
    </xf>
    <xf numFmtId="49" fontId="48" fillId="0" borderId="73" xfId="121" applyNumberFormat="1" applyFont="1" applyFill="1" applyBorder="1" applyAlignment="1" applyProtection="1">
      <alignment horizontal="center" vertical="center" shrinkToFit="1"/>
    </xf>
    <xf numFmtId="0" fontId="14" fillId="0" borderId="73" xfId="175" applyBorder="1" applyAlignment="1">
      <alignment vertical="center"/>
    </xf>
    <xf numFmtId="49" fontId="48" fillId="0" borderId="105" xfId="175" applyNumberFormat="1" applyFont="1" applyBorder="1">
      <alignment vertical="center"/>
    </xf>
    <xf numFmtId="49" fontId="48" fillId="0" borderId="106" xfId="175" applyNumberFormat="1" applyFont="1" applyBorder="1">
      <alignment vertical="center"/>
    </xf>
    <xf numFmtId="49" fontId="48" fillId="0" borderId="14" xfId="175" applyNumberFormat="1" applyFont="1" applyBorder="1" applyAlignment="1">
      <alignment horizontal="center" vertical="center"/>
    </xf>
    <xf numFmtId="49" fontId="48" fillId="0" borderId="14" xfId="175" applyNumberFormat="1" applyFont="1" applyBorder="1" applyAlignment="1">
      <alignment horizontal="center" vertical="center" wrapText="1"/>
    </xf>
    <xf numFmtId="49" fontId="48" fillId="0" borderId="107" xfId="175" applyNumberFormat="1" applyFont="1" applyBorder="1" applyAlignment="1">
      <alignment vertical="center"/>
    </xf>
    <xf numFmtId="49" fontId="48" fillId="0" borderId="94" xfId="175" applyNumberFormat="1" applyFont="1" applyBorder="1" applyAlignment="1">
      <alignment vertical="center"/>
    </xf>
    <xf numFmtId="49" fontId="48" fillId="0" borderId="107" xfId="175" applyNumberFormat="1" applyFont="1" applyBorder="1">
      <alignment vertical="center"/>
    </xf>
    <xf numFmtId="49" fontId="48" fillId="0" borderId="94" xfId="175" applyNumberFormat="1" applyFont="1" applyBorder="1">
      <alignment vertical="center"/>
    </xf>
    <xf numFmtId="49" fontId="48" fillId="0" borderId="14" xfId="175" applyNumberFormat="1" applyFont="1" applyBorder="1">
      <alignment vertical="center"/>
    </xf>
    <xf numFmtId="49" fontId="48" fillId="18" borderId="96" xfId="121" applyNumberFormat="1" applyFont="1" applyFill="1" applyBorder="1" applyAlignment="1" applyProtection="1">
      <alignment horizontal="center" vertical="center" shrinkToFit="1"/>
    </xf>
    <xf numFmtId="49" fontId="48" fillId="0" borderId="136" xfId="175" applyNumberFormat="1" applyFont="1" applyFill="1" applyBorder="1" applyAlignment="1">
      <alignment vertical="center" wrapText="1"/>
    </xf>
    <xf numFmtId="49" fontId="48" fillId="0" borderId="86" xfId="121" applyNumberFormat="1" applyFont="1" applyFill="1" applyBorder="1" applyAlignment="1" applyProtection="1">
      <alignment vertical="center"/>
    </xf>
    <xf numFmtId="49" fontId="48" fillId="0" borderId="110" xfId="175" applyNumberFormat="1" applyFont="1" applyBorder="1">
      <alignment vertical="center"/>
    </xf>
    <xf numFmtId="49" fontId="48" fillId="0" borderId="87" xfId="121" applyNumberFormat="1" applyFont="1" applyFill="1" applyBorder="1" applyAlignment="1" applyProtection="1">
      <alignment vertical="center"/>
    </xf>
    <xf numFmtId="49" fontId="48" fillId="0" borderId="5" xfId="175" applyNumberFormat="1" applyFont="1" applyBorder="1" applyAlignment="1">
      <alignment horizontal="center" vertical="center"/>
    </xf>
    <xf numFmtId="49" fontId="48" fillId="0" borderId="89" xfId="121" applyNumberFormat="1" applyFont="1" applyFill="1" applyBorder="1" applyAlignment="1" applyProtection="1">
      <alignment vertical="center"/>
    </xf>
    <xf numFmtId="49" fontId="48" fillId="0" borderId="113" xfId="175" applyNumberFormat="1" applyFont="1" applyBorder="1">
      <alignment vertical="center"/>
    </xf>
    <xf numFmtId="49" fontId="48" fillId="0" borderId="114" xfId="175" applyNumberFormat="1" applyFont="1" applyBorder="1">
      <alignment vertical="center"/>
    </xf>
    <xf numFmtId="49" fontId="48" fillId="0" borderId="114" xfId="121" applyNumberFormat="1" applyFont="1" applyFill="1" applyBorder="1" applyAlignment="1" applyProtection="1">
      <alignment vertical="center"/>
    </xf>
    <xf numFmtId="49" fontId="48" fillId="0" borderId="114" xfId="175" applyNumberFormat="1" applyFont="1" applyBorder="1" applyAlignment="1">
      <alignment horizontal="center" vertical="center"/>
    </xf>
    <xf numFmtId="49" fontId="48" fillId="0" borderId="115" xfId="121" applyNumberFormat="1" applyFont="1" applyFill="1" applyBorder="1" applyAlignment="1" applyProtection="1">
      <alignment vertical="center"/>
    </xf>
    <xf numFmtId="0" fontId="15" fillId="0" borderId="0" xfId="177">
      <alignment vertical="center"/>
    </xf>
    <xf numFmtId="0" fontId="71" fillId="0" borderId="61" xfId="177" applyFont="1" applyBorder="1" applyAlignment="1">
      <alignment vertical="center"/>
    </xf>
    <xf numFmtId="0" fontId="71" fillId="0" borderId="0" xfId="177" applyFont="1" applyBorder="1" applyAlignment="1">
      <alignment vertical="center"/>
    </xf>
    <xf numFmtId="0" fontId="72" fillId="0" borderId="0" xfId="177" applyFont="1" applyBorder="1">
      <alignment vertical="center"/>
    </xf>
    <xf numFmtId="0" fontId="72" fillId="0" borderId="62" xfId="177" applyFont="1" applyBorder="1">
      <alignment vertical="center"/>
    </xf>
    <xf numFmtId="0" fontId="72" fillId="0" borderId="61" xfId="177" applyFont="1" applyBorder="1">
      <alignment vertical="center"/>
    </xf>
    <xf numFmtId="0" fontId="15" fillId="0" borderId="57" xfId="177" applyBorder="1">
      <alignment vertical="center"/>
    </xf>
    <xf numFmtId="0" fontId="15" fillId="0" borderId="5" xfId="177" applyBorder="1">
      <alignment vertical="center"/>
    </xf>
    <xf numFmtId="0" fontId="15" fillId="0" borderId="80" xfId="177" applyBorder="1">
      <alignment vertical="center"/>
    </xf>
    <xf numFmtId="0" fontId="15" fillId="0" borderId="0" xfId="177" applyAlignment="1">
      <alignment horizontal="center" vertical="center"/>
    </xf>
    <xf numFmtId="0" fontId="14" fillId="0" borderId="0" xfId="179">
      <alignment vertical="center"/>
    </xf>
    <xf numFmtId="0" fontId="14" fillId="0" borderId="81" xfId="179" applyBorder="1">
      <alignment vertical="center"/>
    </xf>
    <xf numFmtId="0" fontId="14" fillId="0" borderId="82" xfId="179" applyBorder="1">
      <alignment vertical="center"/>
    </xf>
    <xf numFmtId="0" fontId="14" fillId="0" borderId="83" xfId="179" applyBorder="1">
      <alignment vertical="center"/>
    </xf>
    <xf numFmtId="0" fontId="14" fillId="0" borderId="61" xfId="179" applyBorder="1" applyAlignment="1">
      <alignment vertical="center"/>
    </xf>
    <xf numFmtId="0" fontId="14" fillId="0" borderId="0" xfId="179" applyBorder="1">
      <alignment vertical="center"/>
    </xf>
    <xf numFmtId="0" fontId="14" fillId="0" borderId="62" xfId="179" applyBorder="1">
      <alignment vertical="center"/>
    </xf>
    <xf numFmtId="0" fontId="76" fillId="0" borderId="10" xfId="179" applyFont="1" applyBorder="1" applyAlignment="1">
      <alignment horizontal="center" vertical="center"/>
    </xf>
    <xf numFmtId="0" fontId="77" fillId="0" borderId="57" xfId="179" applyFont="1" applyBorder="1" applyAlignment="1">
      <alignment horizontal="center" vertical="center"/>
    </xf>
    <xf numFmtId="0" fontId="77" fillId="0" borderId="13" xfId="179" applyFont="1" applyBorder="1" applyAlignment="1">
      <alignment horizontal="center" vertical="center"/>
    </xf>
    <xf numFmtId="0" fontId="77" fillId="0" borderId="13" xfId="179" applyFont="1" applyBorder="1">
      <alignment vertical="center"/>
    </xf>
    <xf numFmtId="0" fontId="77" fillId="0" borderId="49" xfId="179" applyFont="1" applyBorder="1" applyAlignment="1">
      <alignment horizontal="center" vertical="center"/>
    </xf>
    <xf numFmtId="0" fontId="77" fillId="0" borderId="14" xfId="179" applyFont="1" applyBorder="1" applyAlignment="1">
      <alignment horizontal="center" vertical="center"/>
    </xf>
    <xf numFmtId="0" fontId="77" fillId="0" borderId="14" xfId="179" applyFont="1" applyBorder="1">
      <alignment vertical="center"/>
    </xf>
    <xf numFmtId="0" fontId="13" fillId="0" borderId="0" xfId="181" applyAlignment="1">
      <alignment vertical="center"/>
    </xf>
    <xf numFmtId="0" fontId="78" fillId="0" borderId="0" xfId="181" applyFont="1" applyBorder="1" applyAlignment="1">
      <alignment horizontal="center" vertical="center"/>
    </xf>
    <xf numFmtId="0" fontId="79" fillId="0" borderId="0" xfId="181" applyFont="1" applyBorder="1" applyAlignment="1">
      <alignment vertical="center"/>
    </xf>
    <xf numFmtId="0" fontId="13" fillId="0" borderId="0" xfId="181" applyBorder="1" applyAlignment="1">
      <alignment vertical="center"/>
    </xf>
    <xf numFmtId="0" fontId="13" fillId="0" borderId="138" xfId="181" applyBorder="1" applyAlignment="1">
      <alignment vertical="center"/>
    </xf>
    <xf numFmtId="0" fontId="80" fillId="0" borderId="0" xfId="181" applyFont="1" applyBorder="1" applyAlignment="1">
      <alignment vertical="center"/>
    </xf>
    <xf numFmtId="0" fontId="81" fillId="0" borderId="0" xfId="181" applyFont="1" applyBorder="1" applyAlignment="1">
      <alignment horizontal="left" vertical="center"/>
    </xf>
    <xf numFmtId="0" fontId="80" fillId="0" borderId="0" xfId="181" applyFont="1" applyBorder="1" applyAlignment="1">
      <alignment horizontal="left" vertical="center"/>
    </xf>
    <xf numFmtId="0" fontId="71" fillId="0" borderId="0" xfId="181" applyFont="1" applyBorder="1" applyAlignment="1">
      <alignment vertical="center"/>
    </xf>
    <xf numFmtId="0" fontId="80" fillId="0" borderId="5" xfId="181" applyFont="1" applyBorder="1" applyAlignment="1">
      <alignment vertical="center"/>
    </xf>
    <xf numFmtId="0" fontId="71" fillId="0" borderId="5" xfId="181" applyFont="1" applyBorder="1" applyAlignment="1">
      <alignment vertical="center"/>
    </xf>
    <xf numFmtId="0" fontId="13" fillId="0" borderId="5" xfId="181" applyBorder="1" applyAlignment="1">
      <alignment vertical="center"/>
    </xf>
    <xf numFmtId="0" fontId="13" fillId="0" borderId="82" xfId="181" applyBorder="1" applyAlignment="1">
      <alignment vertical="center"/>
    </xf>
    <xf numFmtId="0" fontId="80" fillId="0" borderId="139" xfId="181" applyFont="1" applyBorder="1" applyAlignment="1">
      <alignment vertical="center"/>
    </xf>
    <xf numFmtId="0" fontId="71" fillId="0" borderId="82" xfId="181" applyFont="1" applyBorder="1" applyAlignment="1">
      <alignment vertical="center" shrinkToFit="1"/>
    </xf>
    <xf numFmtId="0" fontId="71" fillId="0" borderId="82" xfId="181" applyFont="1" applyBorder="1" applyAlignment="1">
      <alignment horizontal="center" vertical="center"/>
    </xf>
    <xf numFmtId="0" fontId="71" fillId="0" borderId="83" xfId="181" applyFont="1" applyBorder="1" applyAlignment="1">
      <alignment horizontal="center" vertical="center" shrinkToFit="1"/>
    </xf>
    <xf numFmtId="0" fontId="13" fillId="0" borderId="81" xfId="181" applyBorder="1" applyAlignment="1">
      <alignment vertical="center"/>
    </xf>
    <xf numFmtId="0" fontId="13" fillId="0" borderId="83" xfId="181" applyBorder="1" applyAlignment="1">
      <alignment vertical="center"/>
    </xf>
    <xf numFmtId="0" fontId="83" fillId="0" borderId="0" xfId="181" applyFont="1" applyAlignment="1">
      <alignment vertical="center"/>
    </xf>
    <xf numFmtId="0" fontId="83" fillId="0" borderId="62" xfId="181" applyFont="1" applyBorder="1" applyAlignment="1">
      <alignment vertical="center"/>
    </xf>
    <xf numFmtId="0" fontId="82" fillId="0" borderId="14" xfId="181" applyFont="1" applyBorder="1" applyAlignment="1">
      <alignment horizontal="center" vertical="center"/>
    </xf>
    <xf numFmtId="0" fontId="71" fillId="0" borderId="47" xfId="181" applyFont="1" applyBorder="1" applyAlignment="1">
      <alignment vertical="center" shrinkToFit="1"/>
    </xf>
    <xf numFmtId="210" fontId="72" fillId="0" borderId="14" xfId="127" applyNumberFormat="1" applyFont="1" applyFill="1" applyBorder="1" applyAlignment="1" applyProtection="1">
      <alignment vertical="center"/>
    </xf>
    <xf numFmtId="211" fontId="72" fillId="0" borderId="14" xfId="127" applyNumberFormat="1" applyFont="1" applyFill="1" applyBorder="1" applyAlignment="1" applyProtection="1">
      <alignment vertical="center"/>
    </xf>
    <xf numFmtId="188" fontId="72" fillId="0" borderId="14" xfId="127" applyNumberFormat="1" applyFont="1" applyFill="1" applyBorder="1" applyAlignment="1" applyProtection="1">
      <alignment vertical="center"/>
    </xf>
    <xf numFmtId="0" fontId="71" fillId="0" borderId="40" xfId="181" applyFont="1" applyBorder="1" applyAlignment="1">
      <alignment vertical="center"/>
    </xf>
    <xf numFmtId="0" fontId="13" fillId="0" borderId="62" xfId="181" applyBorder="1" applyAlignment="1">
      <alignment vertical="center"/>
    </xf>
    <xf numFmtId="0" fontId="71" fillId="0" borderId="53" xfId="181" applyFont="1" applyBorder="1" applyAlignment="1">
      <alignment horizontal="center" vertical="center"/>
    </xf>
    <xf numFmtId="210" fontId="72" fillId="0" borderId="20" xfId="127" applyNumberFormat="1" applyFont="1" applyFill="1" applyBorder="1" applyAlignment="1" applyProtection="1">
      <alignment vertical="center"/>
    </xf>
    <xf numFmtId="188" fontId="72" fillId="0" borderId="20" xfId="127" applyNumberFormat="1" applyFont="1" applyFill="1" applyBorder="1" applyAlignment="1" applyProtection="1">
      <alignment vertical="center"/>
    </xf>
    <xf numFmtId="0" fontId="71" fillId="0" borderId="55" xfId="181" applyFont="1" applyBorder="1" applyAlignment="1">
      <alignment vertical="center"/>
    </xf>
    <xf numFmtId="0" fontId="71" fillId="0" borderId="61" xfId="181" applyFont="1" applyBorder="1" applyAlignment="1">
      <alignment vertical="center"/>
    </xf>
    <xf numFmtId="0" fontId="80" fillId="0" borderId="59" xfId="181" applyFont="1" applyBorder="1" applyAlignment="1">
      <alignment vertical="center"/>
    </xf>
    <xf numFmtId="0" fontId="71" fillId="0" borderId="3" xfId="181" applyFont="1" applyBorder="1" applyAlignment="1">
      <alignment vertical="center" shrinkToFit="1"/>
    </xf>
    <xf numFmtId="0" fontId="71" fillId="0" borderId="3" xfId="181" applyFont="1" applyBorder="1" applyAlignment="1">
      <alignment vertical="center"/>
    </xf>
    <xf numFmtId="0" fontId="71" fillId="0" borderId="3" xfId="181" applyFont="1" applyBorder="1" applyAlignment="1">
      <alignment horizontal="center" vertical="center"/>
    </xf>
    <xf numFmtId="0" fontId="71" fillId="0" borderId="3" xfId="181" applyFont="1" applyBorder="1" applyAlignment="1">
      <alignment horizontal="center" vertical="center" shrinkToFit="1"/>
    </xf>
    <xf numFmtId="0" fontId="83" fillId="0" borderId="0" xfId="181" applyFont="1" applyBorder="1" applyAlignment="1">
      <alignment vertical="center"/>
    </xf>
    <xf numFmtId="0" fontId="82" fillId="0" borderId="47" xfId="181" applyFont="1" applyBorder="1" applyAlignment="1">
      <alignment horizontal="center" vertical="center"/>
    </xf>
    <xf numFmtId="184" fontId="71" fillId="0" borderId="14" xfId="127" applyFont="1" applyFill="1" applyBorder="1" applyAlignment="1" applyProtection="1">
      <alignment vertical="center"/>
    </xf>
    <xf numFmtId="204" fontId="71" fillId="0" borderId="40" xfId="181" applyNumberFormat="1" applyFont="1" applyBorder="1" applyAlignment="1">
      <alignment vertical="center"/>
    </xf>
    <xf numFmtId="0" fontId="82" fillId="0" borderId="53" xfId="181" applyFont="1" applyBorder="1" applyAlignment="1">
      <alignment horizontal="center" vertical="center"/>
    </xf>
    <xf numFmtId="184" fontId="71" fillId="0" borderId="20" xfId="127" applyFont="1" applyFill="1" applyBorder="1" applyAlignment="1" applyProtection="1">
      <alignment vertical="center"/>
    </xf>
    <xf numFmtId="204" fontId="71" fillId="0" borderId="55" xfId="181" applyNumberFormat="1" applyFont="1" applyBorder="1" applyAlignment="1">
      <alignment vertical="center"/>
    </xf>
    <xf numFmtId="0" fontId="71" fillId="0" borderId="62" xfId="181" applyFont="1" applyBorder="1" applyAlignment="1">
      <alignment vertical="center"/>
    </xf>
    <xf numFmtId="0" fontId="80" fillId="0" borderId="3" xfId="181" applyFont="1" applyBorder="1" applyAlignment="1">
      <alignment vertical="center"/>
    </xf>
    <xf numFmtId="0" fontId="71" fillId="0" borderId="140" xfId="181" applyFont="1" applyBorder="1" applyAlignment="1">
      <alignment horizontal="center" vertical="center" shrinkToFit="1"/>
    </xf>
    <xf numFmtId="0" fontId="13" fillId="0" borderId="25" xfId="181" applyBorder="1" applyAlignment="1">
      <alignment vertical="center"/>
    </xf>
    <xf numFmtId="184" fontId="72" fillId="0" borderId="10" xfId="127" applyNumberFormat="1" applyFont="1" applyFill="1" applyBorder="1" applyAlignment="1" applyProtection="1">
      <alignment vertical="center"/>
    </xf>
    <xf numFmtId="188" fontId="72" fillId="0" borderId="10" xfId="127" applyNumberFormat="1" applyFont="1" applyFill="1" applyBorder="1" applyAlignment="1" applyProtection="1">
      <alignment vertical="center"/>
    </xf>
    <xf numFmtId="201" fontId="71" fillId="0" borderId="22" xfId="181" applyNumberFormat="1" applyFont="1" applyBorder="1" applyAlignment="1">
      <alignment horizontal="center" vertical="center"/>
    </xf>
    <xf numFmtId="0" fontId="13" fillId="0" borderId="80" xfId="181" applyBorder="1" applyAlignment="1">
      <alignment vertical="center" wrapText="1"/>
    </xf>
    <xf numFmtId="184" fontId="72" fillId="0" borderId="13" xfId="127" applyNumberFormat="1" applyFont="1" applyFill="1" applyBorder="1" applyAlignment="1" applyProtection="1">
      <alignment vertical="center"/>
    </xf>
    <xf numFmtId="211" fontId="72" fillId="0" borderId="13" xfId="127" applyNumberFormat="1" applyFont="1" applyFill="1" applyBorder="1" applyAlignment="1" applyProtection="1">
      <alignment vertical="center"/>
    </xf>
    <xf numFmtId="201" fontId="71" fillId="0" borderId="48" xfId="181" applyNumberFormat="1" applyFont="1" applyBorder="1" applyAlignment="1">
      <alignment horizontal="center" vertical="center"/>
    </xf>
    <xf numFmtId="0" fontId="13" fillId="0" borderId="60" xfId="181" applyBorder="1" applyAlignment="1">
      <alignment vertical="center" wrapText="1"/>
    </xf>
    <xf numFmtId="184" fontId="72" fillId="0" borderId="20" xfId="127" applyNumberFormat="1" applyFont="1" applyFill="1" applyBorder="1" applyAlignment="1" applyProtection="1">
      <alignment vertical="center"/>
    </xf>
    <xf numFmtId="211" fontId="72" fillId="0" borderId="20" xfId="127" applyNumberFormat="1" applyFont="1" applyFill="1" applyBorder="1" applyAlignment="1" applyProtection="1">
      <alignment vertical="center"/>
    </xf>
    <xf numFmtId="201" fontId="71" fillId="0" borderId="55" xfId="181" applyNumberFormat="1" applyFont="1" applyBorder="1" applyAlignment="1">
      <alignment horizontal="center" vertical="center"/>
    </xf>
    <xf numFmtId="0" fontId="0" fillId="0" borderId="61" xfId="181" applyFont="1" applyBorder="1" applyAlignment="1">
      <alignment vertical="center"/>
    </xf>
    <xf numFmtId="0" fontId="0" fillId="0" borderId="57" xfId="181" applyFont="1" applyBorder="1" applyAlignment="1">
      <alignment vertical="center"/>
    </xf>
    <xf numFmtId="0" fontId="25" fillId="12" borderId="15" xfId="0" applyFont="1" applyFill="1" applyBorder="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5" fillId="19" borderId="81" xfId="0" applyFont="1" applyFill="1" applyBorder="1" applyAlignment="1">
      <alignment vertical="center"/>
    </xf>
    <xf numFmtId="0" fontId="35" fillId="19" borderId="141" xfId="0" applyFont="1" applyFill="1" applyBorder="1" applyAlignment="1">
      <alignment vertical="center"/>
    </xf>
    <xf numFmtId="186" fontId="35" fillId="19" borderId="141" xfId="121" applyNumberFormat="1" applyFont="1" applyFill="1" applyBorder="1" applyAlignment="1" applyProtection="1">
      <alignment horizontal="center" vertical="center"/>
    </xf>
    <xf numFmtId="0" fontId="35" fillId="0" borderId="0" xfId="0" applyFont="1" applyFill="1" applyBorder="1" applyAlignment="1">
      <alignment horizontal="center" vertical="center" shrinkToFit="1"/>
    </xf>
    <xf numFmtId="0" fontId="38" fillId="0" borderId="85" xfId="0" applyFont="1" applyFill="1" applyBorder="1" applyAlignment="1">
      <alignment horizontal="center" vertical="center" wrapText="1" shrinkToFit="1"/>
    </xf>
    <xf numFmtId="0" fontId="38" fillId="0" borderId="0" xfId="0" applyFont="1" applyFill="1" applyBorder="1" applyAlignment="1">
      <alignment horizontal="center" vertical="center" wrapText="1" shrinkToFit="1"/>
    </xf>
    <xf numFmtId="0" fontId="39" fillId="0" borderId="31" xfId="0" applyFont="1" applyFill="1" applyBorder="1" applyAlignment="1">
      <alignment horizontal="center" vertical="center" shrinkToFit="1"/>
    </xf>
    <xf numFmtId="184" fontId="39" fillId="0" borderId="142" xfId="121" applyFont="1" applyFill="1" applyBorder="1" applyAlignment="1" applyProtection="1">
      <alignment horizontal="center" vertical="center" shrinkToFit="1"/>
    </xf>
    <xf numFmtId="184" fontId="39" fillId="0" borderId="59" xfId="121" applyFont="1" applyFill="1" applyBorder="1" applyAlignment="1" applyProtection="1">
      <alignment horizontal="center" vertical="center" shrinkToFit="1"/>
    </xf>
    <xf numFmtId="184" fontId="39" fillId="19" borderId="31" xfId="121" applyFont="1" applyFill="1" applyBorder="1" applyAlignment="1" applyProtection="1">
      <alignment horizontal="center" vertical="center" shrinkToFit="1"/>
    </xf>
    <xf numFmtId="184" fontId="39" fillId="14" borderId="143" xfId="121" applyFont="1" applyFill="1" applyBorder="1" applyAlignment="1" applyProtection="1">
      <alignment horizontal="center" vertical="center" shrinkToFit="1"/>
    </xf>
    <xf numFmtId="184" fontId="39" fillId="0" borderId="31" xfId="121" applyFont="1" applyFill="1" applyBorder="1" applyAlignment="1" applyProtection="1">
      <alignment horizontal="center" vertical="center" shrinkToFit="1"/>
    </xf>
    <xf numFmtId="184" fontId="39" fillId="20" borderId="144" xfId="121" applyFont="1" applyFill="1" applyBorder="1" applyAlignment="1" applyProtection="1">
      <alignment horizontal="center" vertical="center" shrinkToFit="1"/>
    </xf>
    <xf numFmtId="186" fontId="39" fillId="0" borderId="145" xfId="121" applyNumberFormat="1" applyFont="1" applyFill="1" applyBorder="1" applyAlignment="1" applyProtection="1">
      <alignment horizontal="center" vertical="center" shrinkToFit="1"/>
    </xf>
    <xf numFmtId="186" fontId="39" fillId="20" borderId="146" xfId="121" applyNumberFormat="1" applyFont="1" applyFill="1" applyBorder="1" applyAlignment="1" applyProtection="1">
      <alignment horizontal="center" vertical="center" shrinkToFit="1"/>
    </xf>
    <xf numFmtId="184" fontId="37" fillId="0" borderId="147" xfId="121" applyFont="1" applyFill="1" applyBorder="1" applyAlignment="1" applyProtection="1">
      <alignment vertical="center" shrinkToFit="1"/>
    </xf>
    <xf numFmtId="184" fontId="37" fillId="0" borderId="17" xfId="121" applyFont="1" applyFill="1" applyBorder="1" applyAlignment="1" applyProtection="1">
      <alignment vertical="center" shrinkToFit="1"/>
    </xf>
    <xf numFmtId="184" fontId="37" fillId="0" borderId="148" xfId="121" applyFont="1" applyFill="1" applyBorder="1" applyAlignment="1" applyProtection="1">
      <alignment vertical="center" shrinkToFit="1"/>
    </xf>
    <xf numFmtId="186" fontId="23" fillId="0" borderId="57" xfId="121" applyNumberFormat="1" applyFont="1" applyFill="1" applyBorder="1" applyAlignment="1" applyProtection="1">
      <alignment horizontal="center" vertical="center" shrinkToFit="1"/>
    </xf>
    <xf numFmtId="184" fontId="34" fillId="0" borderId="149" xfId="121" applyFont="1" applyFill="1" applyBorder="1" applyAlignment="1" applyProtection="1">
      <alignment horizontal="center" vertical="center"/>
    </xf>
    <xf numFmtId="184" fontId="23" fillId="13" borderId="80" xfId="121" applyFont="1" applyFill="1" applyBorder="1" applyAlignment="1" applyProtection="1">
      <alignment horizontal="center" vertical="center" shrinkToFit="1"/>
    </xf>
    <xf numFmtId="184" fontId="23" fillId="19" borderId="13" xfId="121" applyFont="1" applyFill="1" applyBorder="1" applyAlignment="1" applyProtection="1">
      <alignment horizontal="center" vertical="center"/>
    </xf>
    <xf numFmtId="184" fontId="23" fillId="0" borderId="57" xfId="121" applyFont="1" applyFill="1" applyBorder="1" applyAlignment="1" applyProtection="1">
      <alignment horizontal="center" vertical="center" shrinkToFit="1"/>
    </xf>
    <xf numFmtId="184" fontId="23" fillId="20" borderId="150" xfId="121" applyFont="1" applyFill="1" applyBorder="1" applyAlignment="1" applyProtection="1">
      <alignment horizontal="center" vertical="center" shrinkToFit="1"/>
    </xf>
    <xf numFmtId="186" fontId="23" fillId="20" borderId="151" xfId="121" applyNumberFormat="1" applyFont="1" applyFill="1" applyBorder="1" applyAlignment="1" applyProtection="1">
      <alignment horizontal="center" vertical="center" shrinkToFit="1"/>
    </xf>
    <xf numFmtId="184" fontId="34" fillId="0" borderId="152" xfId="121" applyFont="1" applyFill="1" applyBorder="1" applyAlignment="1" applyProtection="1">
      <alignment horizontal="center" vertical="center"/>
    </xf>
    <xf numFmtId="186" fontId="23" fillId="20" borderId="153" xfId="121" applyNumberFormat="1" applyFont="1" applyFill="1" applyBorder="1" applyAlignment="1" applyProtection="1">
      <alignment horizontal="center" vertical="center" shrinkToFit="1"/>
    </xf>
    <xf numFmtId="0" fontId="41" fillId="0" borderId="39" xfId="0" applyNumberFormat="1" applyFont="1" applyBorder="1">
      <alignment vertical="center"/>
    </xf>
    <xf numFmtId="0" fontId="41" fillId="0" borderId="14" xfId="0" applyNumberFormat="1" applyFont="1" applyBorder="1">
      <alignment vertical="center"/>
    </xf>
    <xf numFmtId="0" fontId="41" fillId="0" borderId="40" xfId="0" applyNumberFormat="1" applyFont="1" applyBorder="1">
      <alignment vertical="center"/>
    </xf>
    <xf numFmtId="186" fontId="23" fillId="0" borderId="139" xfId="121" applyNumberFormat="1" applyFont="1" applyFill="1" applyBorder="1" applyAlignment="1" applyProtection="1">
      <alignment horizontal="center" vertical="center" shrinkToFit="1"/>
    </xf>
    <xf numFmtId="184" fontId="34" fillId="0" borderId="154" xfId="121" applyFont="1" applyFill="1" applyBorder="1" applyAlignment="1" applyProtection="1">
      <alignment horizontal="center" vertical="center"/>
    </xf>
    <xf numFmtId="184" fontId="23" fillId="13" borderId="140" xfId="121" applyFont="1" applyFill="1" applyBorder="1" applyAlignment="1" applyProtection="1">
      <alignment horizontal="center" vertical="center" shrinkToFit="1"/>
    </xf>
    <xf numFmtId="184" fontId="23" fillId="19" borderId="155" xfId="121" applyFont="1" applyFill="1" applyBorder="1" applyAlignment="1" applyProtection="1">
      <alignment horizontal="center" vertical="center"/>
    </xf>
    <xf numFmtId="184" fontId="23" fillId="0" borderId="139" xfId="121" applyFont="1" applyFill="1" applyBorder="1" applyAlignment="1" applyProtection="1">
      <alignment horizontal="center" vertical="center" shrinkToFit="1"/>
    </xf>
    <xf numFmtId="184" fontId="23" fillId="20" borderId="156" xfId="121" applyFont="1" applyFill="1" applyBorder="1" applyAlignment="1" applyProtection="1">
      <alignment horizontal="center" vertical="center" shrinkToFit="1"/>
    </xf>
    <xf numFmtId="184" fontId="23" fillId="14" borderId="157" xfId="121" applyFont="1" applyFill="1" applyBorder="1" applyAlignment="1" applyProtection="1">
      <alignment horizontal="center" vertical="center" shrinkToFit="1"/>
    </xf>
    <xf numFmtId="184" fontId="23" fillId="0" borderId="157" xfId="121" applyFont="1" applyFill="1" applyBorder="1" applyAlignment="1" applyProtection="1">
      <alignment horizontal="center" vertical="center" shrinkToFit="1"/>
    </xf>
    <xf numFmtId="184" fontId="23" fillId="0" borderId="158" xfId="121" applyFont="1" applyFill="1" applyBorder="1" applyAlignment="1" applyProtection="1">
      <alignment horizontal="center" vertical="center" shrinkToFit="1"/>
    </xf>
    <xf numFmtId="186" fontId="23" fillId="0" borderId="59" xfId="121" applyNumberFormat="1" applyFont="1" applyFill="1" applyBorder="1" applyAlignment="1" applyProtection="1">
      <alignment horizontal="center" vertical="center" shrinkToFit="1"/>
    </xf>
    <xf numFmtId="186" fontId="23" fillId="20" borderId="159" xfId="121" applyNumberFormat="1" applyFont="1" applyFill="1" applyBorder="1" applyAlignment="1" applyProtection="1">
      <alignment horizontal="center" vertical="center" shrinkToFit="1"/>
    </xf>
    <xf numFmtId="0" fontId="41" fillId="0" borderId="160" xfId="0" applyNumberFormat="1" applyFont="1" applyBorder="1">
      <alignment vertical="center"/>
    </xf>
    <xf numFmtId="0" fontId="41" fillId="0" borderId="155" xfId="0" applyNumberFormat="1" applyFont="1" applyBorder="1">
      <alignment vertical="center"/>
    </xf>
    <xf numFmtId="0" fontId="41" fillId="0" borderId="161" xfId="0" applyNumberFormat="1" applyFont="1" applyBorder="1">
      <alignment vertical="center"/>
    </xf>
    <xf numFmtId="192" fontId="20" fillId="11" borderId="5" xfId="121" applyNumberFormat="1" applyFont="1" applyFill="1" applyBorder="1" applyAlignment="1" applyProtection="1">
      <alignment horizontal="left" vertical="center" indent="1"/>
    </xf>
    <xf numFmtId="190" fontId="48" fillId="21" borderId="123" xfId="164" applyNumberFormat="1" applyFont="1" applyFill="1" applyBorder="1" applyAlignment="1" applyProtection="1">
      <alignment vertical="center"/>
      <protection locked="0"/>
    </xf>
    <xf numFmtId="190" fontId="48" fillId="21" borderId="124" xfId="164" applyNumberFormat="1" applyFont="1" applyFill="1" applyBorder="1" applyAlignment="1" applyProtection="1">
      <alignment vertical="center"/>
      <protection locked="0"/>
    </xf>
    <xf numFmtId="184" fontId="48" fillId="0" borderId="123" xfId="126" applyFont="1" applyFill="1" applyBorder="1" applyAlignment="1" applyProtection="1">
      <alignment horizontal="center" vertical="center"/>
    </xf>
    <xf numFmtId="0" fontId="48" fillId="0" borderId="162" xfId="164" applyFont="1" applyBorder="1" applyAlignment="1">
      <alignment horizontal="center" vertical="center"/>
    </xf>
    <xf numFmtId="188" fontId="48" fillId="0" borderId="114" xfId="126" applyNumberFormat="1" applyFont="1" applyFill="1" applyBorder="1" applyAlignment="1" applyProtection="1">
      <alignment horizontal="center" vertical="center"/>
    </xf>
    <xf numFmtId="184" fontId="48" fillId="0" borderId="126" xfId="126" applyFont="1" applyFill="1" applyBorder="1" applyAlignment="1" applyProtection="1">
      <alignment horizontal="center" vertical="center"/>
    </xf>
    <xf numFmtId="188" fontId="48" fillId="0" borderId="92" xfId="47" applyNumberFormat="1" applyFont="1" applyFill="1" applyBorder="1" applyAlignment="1" applyProtection="1">
      <alignment horizontal="center" vertical="center"/>
    </xf>
    <xf numFmtId="188" fontId="48" fillId="0" borderId="92" xfId="126" applyNumberFormat="1" applyFont="1" applyFill="1" applyBorder="1" applyAlignment="1" applyProtection="1">
      <alignment horizontal="center" vertical="center"/>
    </xf>
    <xf numFmtId="184" fontId="48" fillId="0" borderId="64" xfId="47" applyFont="1" applyFill="1" applyBorder="1" applyProtection="1">
      <alignment vertical="center"/>
    </xf>
    <xf numFmtId="184" fontId="48" fillId="0" borderId="93" xfId="126" applyFont="1" applyFill="1" applyBorder="1" applyAlignment="1" applyProtection="1">
      <alignment horizontal="center" vertical="center"/>
    </xf>
    <xf numFmtId="194" fontId="48" fillId="21" borderId="73" xfId="126" applyNumberFormat="1" applyFont="1" applyFill="1" applyBorder="1" applyAlignment="1" applyProtection="1">
      <alignment horizontal="right" vertical="center"/>
      <protection locked="0"/>
    </xf>
    <xf numFmtId="188" fontId="48" fillId="0" borderId="73" xfId="47" applyNumberFormat="1" applyFont="1" applyFill="1" applyBorder="1" applyAlignment="1" applyProtection="1">
      <alignment horizontal="right" vertical="center"/>
    </xf>
    <xf numFmtId="188" fontId="48" fillId="0" borderId="73" xfId="126" applyNumberFormat="1" applyFont="1" applyFill="1" applyBorder="1" applyAlignment="1" applyProtection="1">
      <alignment horizontal="right" vertical="center"/>
    </xf>
    <xf numFmtId="184" fontId="48" fillId="0" borderId="73" xfId="47" applyFont="1" applyFill="1" applyBorder="1" applyAlignment="1" applyProtection="1">
      <alignment horizontal="right" vertical="center"/>
    </xf>
    <xf numFmtId="194" fontId="48" fillId="17" borderId="94" xfId="126" applyNumberFormat="1" applyFont="1" applyFill="1" applyBorder="1" applyAlignment="1" applyProtection="1">
      <alignment horizontal="center" vertical="center"/>
    </xf>
    <xf numFmtId="184" fontId="48" fillId="0" borderId="94" xfId="126" applyNumberFormat="1" applyFont="1" applyFill="1" applyBorder="1" applyAlignment="1" applyProtection="1">
      <alignment horizontal="center" vertical="center"/>
    </xf>
    <xf numFmtId="184" fontId="58" fillId="0" borderId="94" xfId="126" applyFont="1" applyFill="1" applyBorder="1" applyAlignment="1" applyProtection="1">
      <alignment vertical="center"/>
    </xf>
    <xf numFmtId="184" fontId="48" fillId="0" borderId="94" xfId="126" applyFont="1" applyFill="1" applyBorder="1" applyAlignment="1" applyProtection="1">
      <alignment vertical="center"/>
    </xf>
    <xf numFmtId="201" fontId="48" fillId="0" borderId="73" xfId="0" applyNumberFormat="1" applyFont="1" applyFill="1" applyBorder="1" applyAlignment="1">
      <alignment horizontal="right" vertical="center"/>
    </xf>
    <xf numFmtId="184" fontId="48" fillId="0" borderId="94" xfId="126" applyNumberFormat="1" applyFont="1" applyFill="1" applyBorder="1" applyAlignment="1" applyProtection="1">
      <alignment vertical="center"/>
    </xf>
    <xf numFmtId="184" fontId="48" fillId="0" borderId="79" xfId="0" applyNumberFormat="1" applyFont="1" applyBorder="1" applyAlignment="1">
      <alignment horizontal="right" vertical="center"/>
    </xf>
    <xf numFmtId="191" fontId="48" fillId="0" borderId="79" xfId="0" applyNumberFormat="1" applyFont="1" applyBorder="1" applyAlignment="1">
      <alignment horizontal="right" vertical="center"/>
    </xf>
    <xf numFmtId="188" fontId="48" fillId="0" borderId="79" xfId="126" applyNumberFormat="1" applyFont="1" applyFill="1" applyBorder="1" applyAlignment="1" applyProtection="1">
      <alignment horizontal="right" vertical="center"/>
    </xf>
    <xf numFmtId="184" fontId="48" fillId="0" borderId="79" xfId="47" applyFont="1" applyFill="1" applyBorder="1" applyAlignment="1" applyProtection="1">
      <alignment horizontal="right" vertical="center"/>
    </xf>
    <xf numFmtId="184" fontId="48" fillId="0" borderId="95" xfId="126" applyFont="1" applyFill="1" applyBorder="1" applyAlignment="1" applyProtection="1">
      <alignment vertical="center"/>
    </xf>
    <xf numFmtId="188" fontId="48" fillId="0" borderId="92" xfId="126" applyNumberFormat="1" applyFont="1" applyFill="1" applyBorder="1" applyAlignment="1" applyProtection="1">
      <alignment horizontal="right" vertical="center"/>
    </xf>
    <xf numFmtId="188" fontId="48" fillId="0" borderId="92" xfId="47" applyNumberFormat="1" applyFont="1" applyFill="1" applyBorder="1" applyAlignment="1" applyProtection="1">
      <alignment horizontal="right" vertical="center"/>
    </xf>
    <xf numFmtId="184" fontId="48" fillId="0" borderId="92" xfId="47" applyFont="1" applyFill="1" applyBorder="1" applyAlignment="1" applyProtection="1">
      <alignment horizontal="right" vertical="center"/>
    </xf>
    <xf numFmtId="195" fontId="48" fillId="21" borderId="73" xfId="126" applyNumberFormat="1" applyFont="1" applyFill="1" applyBorder="1" applyAlignment="1" applyProtection="1">
      <alignment horizontal="right" vertical="center"/>
      <protection locked="0"/>
    </xf>
    <xf numFmtId="185" fontId="48" fillId="0" borderId="73" xfId="126" applyNumberFormat="1" applyFont="1" applyFill="1" applyBorder="1" applyAlignment="1" applyProtection="1">
      <alignment horizontal="right" vertical="center"/>
    </xf>
    <xf numFmtId="191" fontId="48" fillId="0" borderId="73" xfId="0" applyNumberFormat="1" applyFont="1" applyFill="1" applyBorder="1" applyAlignment="1">
      <alignment horizontal="right" vertical="center"/>
    </xf>
    <xf numFmtId="188" fontId="48" fillId="0" borderId="72" xfId="47" applyNumberFormat="1" applyFont="1" applyFill="1" applyBorder="1" applyAlignment="1" applyProtection="1">
      <alignment horizontal="right" vertical="center"/>
    </xf>
    <xf numFmtId="184" fontId="48" fillId="0" borderId="92" xfId="126" applyFont="1" applyFill="1" applyBorder="1" applyAlignment="1" applyProtection="1">
      <alignment horizontal="center" vertical="center"/>
    </xf>
    <xf numFmtId="196" fontId="48" fillId="21" borderId="73" xfId="0" applyNumberFormat="1" applyFont="1" applyFill="1" applyBorder="1" applyAlignment="1" applyProtection="1">
      <alignment horizontal="right" vertical="center"/>
      <protection locked="0"/>
    </xf>
    <xf numFmtId="191" fontId="48" fillId="0" borderId="73" xfId="0" applyNumberFormat="1" applyFont="1" applyBorder="1" applyAlignment="1">
      <alignment horizontal="right" vertical="center"/>
    </xf>
    <xf numFmtId="184" fontId="48" fillId="0" borderId="94" xfId="0" applyNumberFormat="1" applyFont="1" applyBorder="1" applyAlignment="1">
      <alignment horizontal="center" vertical="center" shrinkToFit="1"/>
    </xf>
    <xf numFmtId="0" fontId="48" fillId="0" borderId="73" xfId="0" applyFont="1" applyBorder="1" applyAlignment="1">
      <alignment horizontal="right" vertical="center"/>
    </xf>
    <xf numFmtId="0" fontId="48" fillId="0" borderId="73" xfId="47" applyNumberFormat="1" applyFont="1" applyFill="1" applyBorder="1" applyAlignment="1" applyProtection="1">
      <alignment horizontal="right" vertical="center"/>
    </xf>
    <xf numFmtId="196" fontId="48" fillId="0" borderId="73" xfId="0" applyNumberFormat="1" applyFont="1" applyFill="1" applyBorder="1" applyAlignment="1">
      <alignment horizontal="right" vertical="center"/>
    </xf>
    <xf numFmtId="184" fontId="48" fillId="0" borderId="73" xfId="126" applyFont="1" applyFill="1" applyBorder="1" applyAlignment="1" applyProtection="1">
      <alignment horizontal="center" vertical="center"/>
    </xf>
    <xf numFmtId="0" fontId="48" fillId="0" borderId="79" xfId="0" applyFont="1" applyBorder="1" applyAlignment="1">
      <alignment horizontal="right" vertical="center"/>
    </xf>
    <xf numFmtId="184" fontId="48" fillId="0" borderId="79" xfId="47" applyFont="1" applyBorder="1" applyAlignment="1">
      <alignment horizontal="right" vertical="center"/>
    </xf>
    <xf numFmtId="184" fontId="48" fillId="0" borderId="79" xfId="126" applyFont="1" applyFill="1" applyBorder="1" applyAlignment="1" applyProtection="1">
      <alignment horizontal="center" vertical="center"/>
    </xf>
    <xf numFmtId="184" fontId="48" fillId="0" borderId="95" xfId="126" applyFont="1" applyFill="1" applyBorder="1" applyAlignment="1" applyProtection="1">
      <alignment vertical="center" shrinkToFit="1"/>
    </xf>
    <xf numFmtId="188" fontId="48" fillId="0" borderId="72" xfId="126" applyNumberFormat="1" applyFont="1" applyFill="1" applyBorder="1" applyAlignment="1" applyProtection="1">
      <alignment horizontal="right" vertical="center"/>
    </xf>
    <xf numFmtId="184" fontId="48" fillId="0" borderId="97" xfId="47" applyFont="1" applyFill="1" applyBorder="1" applyAlignment="1" applyProtection="1">
      <alignment horizontal="right" vertical="center"/>
    </xf>
    <xf numFmtId="184" fontId="48" fillId="0" borderId="96" xfId="126" applyFont="1" applyFill="1" applyBorder="1" applyAlignment="1" applyProtection="1">
      <alignment horizontal="center" vertical="center"/>
    </xf>
    <xf numFmtId="190" fontId="48" fillId="0" borderId="73" xfId="0" applyNumberFormat="1" applyFont="1" applyBorder="1" applyAlignment="1">
      <alignment horizontal="right" vertical="center"/>
    </xf>
    <xf numFmtId="197" fontId="48" fillId="0" borderId="73" xfId="126" applyNumberFormat="1" applyFont="1" applyFill="1" applyBorder="1" applyAlignment="1" applyProtection="1">
      <alignment horizontal="right" vertical="center"/>
    </xf>
    <xf numFmtId="0" fontId="48" fillId="0" borderId="73" xfId="0" applyFont="1" applyFill="1" applyBorder="1" applyAlignment="1">
      <alignment horizontal="right" vertical="center"/>
    </xf>
    <xf numFmtId="0" fontId="48" fillId="0" borderId="73" xfId="0" applyFont="1" applyFill="1" applyBorder="1" applyAlignment="1">
      <alignment horizontal="center" vertical="center"/>
    </xf>
    <xf numFmtId="184" fontId="48" fillId="0" borderId="73" xfId="126" applyNumberFormat="1" applyFont="1" applyFill="1" applyBorder="1" applyAlignment="1" applyProtection="1">
      <alignment horizontal="right" vertical="center"/>
    </xf>
    <xf numFmtId="191" fontId="48" fillId="0" borderId="75" xfId="0" applyNumberFormat="1" applyFont="1" applyBorder="1" applyAlignment="1">
      <alignment horizontal="right" vertical="center"/>
    </xf>
    <xf numFmtId="0" fontId="48" fillId="0" borderId="75" xfId="0" applyFont="1" applyBorder="1" applyAlignment="1">
      <alignment horizontal="right" vertical="center"/>
    </xf>
    <xf numFmtId="184" fontId="48" fillId="0" borderId="75" xfId="47" applyFont="1" applyBorder="1" applyAlignment="1">
      <alignment horizontal="right" vertical="center"/>
    </xf>
    <xf numFmtId="184" fontId="48" fillId="0" borderId="75" xfId="126" applyFont="1" applyFill="1" applyBorder="1" applyAlignment="1" applyProtection="1">
      <alignment horizontal="center" vertical="center"/>
    </xf>
    <xf numFmtId="184" fontId="48" fillId="0" borderId="76" xfId="126" applyFont="1" applyFill="1" applyBorder="1" applyAlignment="1" applyProtection="1">
      <alignment vertical="center" shrinkToFit="1"/>
    </xf>
    <xf numFmtId="198" fontId="48" fillId="0" borderId="99" xfId="126" applyNumberFormat="1" applyFont="1" applyFill="1" applyBorder="1" applyAlignment="1" applyProtection="1">
      <alignment vertical="center"/>
    </xf>
    <xf numFmtId="0" fontId="48" fillId="0" borderId="79" xfId="0" applyFont="1" applyFill="1" applyBorder="1" applyAlignment="1">
      <alignment horizontal="center" vertical="center"/>
    </xf>
    <xf numFmtId="196" fontId="48" fillId="0" borderId="79" xfId="0" applyNumberFormat="1" applyFont="1" applyFill="1" applyBorder="1" applyAlignment="1">
      <alignment horizontal="right" vertical="center"/>
    </xf>
    <xf numFmtId="0" fontId="48" fillId="0" borderId="73" xfId="0" applyFont="1" applyBorder="1" applyAlignment="1">
      <alignment horizontal="center" vertical="center" wrapText="1"/>
    </xf>
    <xf numFmtId="0" fontId="59" fillId="0" borderId="73" xfId="0" applyFont="1" applyBorder="1" applyAlignment="1">
      <alignment horizontal="center" vertical="center"/>
    </xf>
    <xf numFmtId="0" fontId="48" fillId="0" borderId="75" xfId="0" applyFont="1" applyFill="1" applyBorder="1" applyAlignment="1">
      <alignment horizontal="center" vertical="center"/>
    </xf>
    <xf numFmtId="0" fontId="48" fillId="0" borderId="92" xfId="47" applyNumberFormat="1" applyFont="1" applyFill="1" applyBorder="1" applyAlignment="1" applyProtection="1">
      <alignment horizontal="right" vertical="center"/>
    </xf>
    <xf numFmtId="0" fontId="48" fillId="0" borderId="92" xfId="47" applyNumberFormat="1" applyFont="1" applyFill="1" applyBorder="1" applyAlignment="1" applyProtection="1">
      <alignment horizontal="center" vertical="center"/>
    </xf>
    <xf numFmtId="0" fontId="48" fillId="0" borderId="93" xfId="47" applyNumberFormat="1" applyFont="1" applyFill="1" applyBorder="1" applyAlignment="1" applyProtection="1">
      <alignment vertical="center"/>
    </xf>
    <xf numFmtId="40" fontId="48" fillId="22" borderId="73" xfId="47" applyNumberFormat="1" applyFont="1" applyFill="1" applyBorder="1" applyAlignment="1" applyProtection="1">
      <alignment horizontal="right" vertical="center"/>
    </xf>
    <xf numFmtId="194" fontId="48" fillId="17" borderId="94" xfId="47" applyNumberFormat="1" applyFont="1" applyFill="1" applyBorder="1" applyAlignment="1" applyProtection="1">
      <alignment horizontal="center" vertical="center"/>
    </xf>
    <xf numFmtId="184" fontId="48" fillId="0" borderId="94" xfId="47" applyFont="1" applyFill="1" applyBorder="1" applyAlignment="1" applyProtection="1">
      <alignment vertical="center"/>
    </xf>
    <xf numFmtId="184" fontId="48" fillId="0" borderId="75" xfId="0" applyNumberFormat="1" applyFont="1" applyBorder="1" applyAlignment="1">
      <alignment horizontal="right" vertical="center"/>
    </xf>
    <xf numFmtId="184" fontId="48" fillId="0" borderId="99" xfId="47" applyFont="1" applyBorder="1" applyAlignment="1">
      <alignment horizontal="right" vertical="center"/>
    </xf>
    <xf numFmtId="184" fontId="48" fillId="0" borderId="79" xfId="47" applyFont="1" applyFill="1" applyBorder="1" applyAlignment="1" applyProtection="1">
      <alignment horizontal="center" vertical="center"/>
    </xf>
    <xf numFmtId="184" fontId="48" fillId="0" borderId="95" xfId="47" applyFont="1" applyFill="1" applyBorder="1" applyAlignment="1" applyProtection="1">
      <alignment vertical="center" shrinkToFit="1"/>
    </xf>
    <xf numFmtId="184" fontId="48" fillId="0" borderId="72" xfId="47" applyFont="1" applyFill="1" applyBorder="1" applyAlignment="1" applyProtection="1">
      <alignment horizontal="right" vertical="center"/>
    </xf>
    <xf numFmtId="184" fontId="48" fillId="0" borderId="93" xfId="47" applyFont="1" applyFill="1" applyBorder="1" applyAlignment="1" applyProtection="1">
      <alignment vertical="center"/>
    </xf>
    <xf numFmtId="194" fontId="48" fillId="0" borderId="73" xfId="47" applyNumberFormat="1" applyFont="1" applyFill="1" applyBorder="1" applyAlignment="1" applyProtection="1">
      <alignment vertical="center"/>
    </xf>
    <xf numFmtId="188" fontId="48" fillId="0" borderId="73" xfId="47" applyNumberFormat="1" applyFont="1" applyFill="1" applyBorder="1" applyAlignment="1" applyProtection="1">
      <alignment vertical="center"/>
    </xf>
    <xf numFmtId="184" fontId="48" fillId="0" borderId="94" xfId="47" applyNumberFormat="1" applyFont="1" applyFill="1" applyBorder="1" applyAlignment="1" applyProtection="1">
      <alignment horizontal="center" vertical="center"/>
    </xf>
    <xf numFmtId="0" fontId="60" fillId="0" borderId="0" xfId="0" applyFont="1" applyAlignment="1">
      <alignment horizontal="center" vertical="center"/>
    </xf>
    <xf numFmtId="184" fontId="48" fillId="0" borderId="73" xfId="47" applyFont="1" applyFill="1" applyBorder="1" applyAlignment="1" applyProtection="1">
      <alignment horizontal="center" vertical="center"/>
    </xf>
    <xf numFmtId="194" fontId="48" fillId="21" borderId="66" xfId="47" applyNumberFormat="1" applyFont="1" applyFill="1" applyBorder="1" applyAlignment="1" applyProtection="1">
      <alignment vertical="center"/>
      <protection locked="0"/>
    </xf>
    <xf numFmtId="198" fontId="48" fillId="12" borderId="73" xfId="47" applyNumberFormat="1" applyFont="1" applyFill="1" applyBorder="1" applyAlignment="1" applyProtection="1">
      <alignment vertical="center"/>
    </xf>
    <xf numFmtId="188" fontId="48" fillId="0" borderId="66" xfId="47" applyNumberFormat="1" applyFont="1" applyFill="1" applyBorder="1" applyAlignment="1" applyProtection="1">
      <alignment vertical="center"/>
    </xf>
    <xf numFmtId="198" fontId="48" fillId="0" borderId="73" xfId="47" applyNumberFormat="1" applyFont="1" applyFill="1" applyBorder="1" applyAlignment="1" applyProtection="1">
      <alignment vertical="center"/>
    </xf>
    <xf numFmtId="184" fontId="48" fillId="0" borderId="73" xfId="47" applyNumberFormat="1" applyFont="1" applyFill="1" applyBorder="1" applyAlignment="1" applyProtection="1">
      <alignment vertical="center"/>
    </xf>
    <xf numFmtId="195" fontId="48" fillId="0" borderId="73" xfId="47" applyNumberFormat="1" applyFont="1" applyFill="1" applyBorder="1" applyAlignment="1" applyProtection="1">
      <alignment vertical="center"/>
    </xf>
    <xf numFmtId="198" fontId="48" fillId="0" borderId="99" xfId="47" applyNumberFormat="1" applyFont="1" applyFill="1" applyBorder="1" applyAlignment="1" applyProtection="1">
      <alignment vertical="center"/>
    </xf>
    <xf numFmtId="0" fontId="48" fillId="0" borderId="99" xfId="0" applyFont="1" applyFill="1" applyBorder="1" applyAlignment="1">
      <alignment horizontal="center" vertical="center"/>
    </xf>
    <xf numFmtId="200" fontId="48" fillId="0" borderId="99" xfId="47" applyNumberFormat="1" applyFont="1" applyFill="1" applyBorder="1" applyAlignment="1" applyProtection="1">
      <alignment vertical="center"/>
    </xf>
    <xf numFmtId="188" fontId="48" fillId="0" borderId="99" xfId="47" applyNumberFormat="1" applyFont="1" applyFill="1" applyBorder="1" applyAlignment="1" applyProtection="1">
      <alignment horizontal="right" vertical="center"/>
    </xf>
    <xf numFmtId="184" fontId="48" fillId="0" borderId="163" xfId="47" applyFont="1" applyFill="1" applyBorder="1" applyAlignment="1" applyProtection="1">
      <alignment vertical="center"/>
    </xf>
    <xf numFmtId="184" fontId="48" fillId="0" borderId="93" xfId="47" applyFont="1" applyFill="1" applyBorder="1" applyAlignment="1" applyProtection="1">
      <alignment horizontal="center" vertical="center"/>
    </xf>
    <xf numFmtId="192" fontId="48" fillId="0" borderId="73" xfId="47" applyNumberFormat="1" applyFont="1" applyFill="1" applyBorder="1" applyAlignment="1" applyProtection="1">
      <alignment horizontal="right" vertical="center"/>
    </xf>
    <xf numFmtId="185" fontId="48" fillId="0" borderId="73" xfId="47" applyNumberFormat="1" applyFont="1" applyFill="1" applyBorder="1" applyAlignment="1" applyProtection="1">
      <alignment vertical="center"/>
    </xf>
    <xf numFmtId="185" fontId="48" fillId="12" borderId="73" xfId="47" applyNumberFormat="1" applyFont="1" applyFill="1" applyBorder="1" applyAlignment="1" applyProtection="1">
      <alignment vertical="center"/>
    </xf>
    <xf numFmtId="184" fontId="48" fillId="0" borderId="73" xfId="47" applyFont="1" applyFill="1" applyBorder="1" applyAlignment="1" applyProtection="1">
      <alignment vertical="center"/>
    </xf>
    <xf numFmtId="38" fontId="48" fillId="23" borderId="73" xfId="47" applyNumberFormat="1" applyFont="1" applyFill="1" applyBorder="1" applyAlignment="1" applyProtection="1">
      <alignment horizontal="right" vertical="center"/>
    </xf>
    <xf numFmtId="192" fontId="48" fillId="0" borderId="96" xfId="0" applyNumberFormat="1" applyFont="1" applyBorder="1">
      <alignment vertical="center"/>
    </xf>
    <xf numFmtId="0" fontId="48" fillId="0" borderId="72" xfId="0" applyFont="1" applyBorder="1">
      <alignment vertical="center"/>
    </xf>
    <xf numFmtId="184" fontId="48" fillId="0" borderId="96" xfId="47" applyFont="1" applyFill="1" applyBorder="1" applyAlignment="1" applyProtection="1">
      <alignment vertical="center"/>
    </xf>
    <xf numFmtId="38" fontId="48" fillId="24" borderId="73" xfId="47" applyNumberFormat="1" applyFont="1" applyFill="1" applyBorder="1" applyAlignment="1" applyProtection="1">
      <alignment vertical="center"/>
    </xf>
    <xf numFmtId="188" fontId="48" fillId="0" borderId="73" xfId="47" applyNumberFormat="1" applyFont="1" applyFill="1" applyBorder="1" applyProtection="1">
      <alignment vertical="center"/>
    </xf>
    <xf numFmtId="38" fontId="48" fillId="24" borderId="79" xfId="47" applyNumberFormat="1" applyFont="1" applyFill="1" applyBorder="1" applyAlignment="1" applyProtection="1">
      <alignment vertical="center"/>
    </xf>
    <xf numFmtId="198" fontId="48" fillId="0" borderId="79" xfId="47" applyNumberFormat="1" applyFont="1" applyFill="1" applyBorder="1" applyAlignment="1" applyProtection="1">
      <alignment vertical="center"/>
    </xf>
    <xf numFmtId="194" fontId="48" fillId="17" borderId="95" xfId="47" applyNumberFormat="1" applyFont="1" applyFill="1" applyBorder="1" applyAlignment="1" applyProtection="1">
      <alignment horizontal="center" vertical="center"/>
    </xf>
    <xf numFmtId="184" fontId="48" fillId="0" borderId="95" xfId="47" applyFont="1" applyFill="1" applyBorder="1" applyAlignment="1" applyProtection="1">
      <alignment vertical="center"/>
    </xf>
    <xf numFmtId="0" fontId="48" fillId="0" borderId="164" xfId="180" applyFont="1" applyBorder="1" applyAlignment="1">
      <alignment horizontal="center" vertical="center" wrapText="1"/>
    </xf>
    <xf numFmtId="49" fontId="48" fillId="0" borderId="64" xfId="180" applyNumberFormat="1" applyFont="1" applyBorder="1" applyAlignment="1">
      <alignment horizontal="left" vertical="center"/>
    </xf>
    <xf numFmtId="185" fontId="48" fillId="0" borderId="92" xfId="47" applyNumberFormat="1" applyFont="1" applyFill="1" applyBorder="1" applyAlignment="1" applyProtection="1">
      <alignment vertical="center"/>
      <protection locked="0"/>
    </xf>
    <xf numFmtId="49" fontId="48" fillId="0" borderId="68" xfId="180" applyNumberFormat="1" applyFont="1" applyBorder="1" applyAlignment="1">
      <alignment horizontal="left" vertical="center"/>
    </xf>
    <xf numFmtId="188" fontId="48" fillId="21" borderId="79" xfId="47" applyNumberFormat="1" applyFont="1" applyFill="1" applyBorder="1" applyAlignment="1" applyProtection="1">
      <alignment vertical="center"/>
      <protection locked="0"/>
    </xf>
    <xf numFmtId="0" fontId="88" fillId="0" borderId="68" xfId="180" applyFont="1" applyFill="1" applyBorder="1" applyAlignment="1">
      <alignment horizontal="center" vertical="center"/>
    </xf>
    <xf numFmtId="188" fontId="48" fillId="0" borderId="99" xfId="47" applyNumberFormat="1" applyFont="1" applyFill="1" applyBorder="1" applyProtection="1">
      <alignment vertical="center"/>
    </xf>
    <xf numFmtId="0" fontId="48" fillId="0" borderId="79" xfId="180" applyFont="1" applyBorder="1" applyAlignment="1">
      <alignment horizontal="center" vertical="center" wrapText="1"/>
    </xf>
    <xf numFmtId="184" fontId="48" fillId="0" borderId="95" xfId="47" applyNumberFormat="1" applyFont="1" applyFill="1" applyBorder="1" applyAlignment="1" applyProtection="1">
      <alignment horizontal="center" vertical="center"/>
    </xf>
    <xf numFmtId="49" fontId="48" fillId="0" borderId="64" xfId="180" applyNumberFormat="1" applyFont="1" applyBorder="1">
      <alignment vertical="center"/>
    </xf>
    <xf numFmtId="184" fontId="60" fillId="0" borderId="93" xfId="47" applyNumberFormat="1" applyFont="1" applyFill="1" applyBorder="1" applyAlignment="1" applyProtection="1">
      <alignment vertical="center"/>
    </xf>
    <xf numFmtId="49" fontId="48" fillId="0" borderId="66" xfId="180" applyNumberFormat="1" applyFont="1" applyBorder="1">
      <alignment vertical="center"/>
    </xf>
    <xf numFmtId="184" fontId="60" fillId="0" borderId="94" xfId="47" applyNumberFormat="1" applyFont="1" applyFill="1" applyBorder="1" applyAlignment="1" applyProtection="1">
      <alignment vertical="center"/>
    </xf>
    <xf numFmtId="49" fontId="48" fillId="0" borderId="68" xfId="180" applyNumberFormat="1" applyFont="1" applyBorder="1">
      <alignment vertical="center"/>
    </xf>
    <xf numFmtId="188" fontId="48" fillId="0" borderId="79" xfId="47" applyNumberFormat="1" applyFont="1" applyFill="1" applyBorder="1" applyAlignment="1" applyProtection="1">
      <alignment vertical="center"/>
    </xf>
    <xf numFmtId="188" fontId="48" fillId="0" borderId="79" xfId="47" applyNumberFormat="1" applyFont="1" applyFill="1" applyBorder="1" applyAlignment="1" applyProtection="1">
      <alignment horizontal="right" vertical="center"/>
    </xf>
    <xf numFmtId="0" fontId="48" fillId="0" borderId="164" xfId="180" applyFont="1" applyBorder="1" applyAlignment="1">
      <alignment horizontal="center" vertical="center"/>
    </xf>
    <xf numFmtId="49" fontId="48" fillId="0" borderId="97" xfId="180" applyNumberFormat="1" applyFont="1" applyBorder="1">
      <alignment vertical="center"/>
    </xf>
    <xf numFmtId="184" fontId="48" fillId="0" borderId="72" xfId="47" applyFont="1" applyFill="1" applyBorder="1" applyAlignment="1" applyProtection="1">
      <alignment vertical="center"/>
    </xf>
    <xf numFmtId="188" fontId="48" fillId="0" borderId="73" xfId="47" applyNumberFormat="1" applyFont="1" applyFill="1" applyBorder="1" applyAlignment="1" applyProtection="1">
      <alignment horizontal="left" vertical="center"/>
    </xf>
    <xf numFmtId="188" fontId="48" fillId="0" borderId="73" xfId="47" applyNumberFormat="1" applyFont="1" applyFill="1" applyBorder="1" applyAlignment="1" applyProtection="1">
      <alignment horizontal="center" vertical="center"/>
    </xf>
    <xf numFmtId="198" fontId="48" fillId="17" borderId="73" xfId="47" applyNumberFormat="1" applyFont="1" applyFill="1" applyBorder="1" applyAlignment="1" applyProtection="1">
      <alignment horizontal="right" vertical="center" shrinkToFit="1"/>
    </xf>
    <xf numFmtId="199" fontId="48" fillId="0" borderId="73" xfId="47" applyNumberFormat="1" applyFont="1" applyFill="1" applyBorder="1" applyAlignment="1" applyProtection="1">
      <alignment vertical="center"/>
    </xf>
    <xf numFmtId="0" fontId="48" fillId="0" borderId="73" xfId="180" applyFont="1" applyFill="1" applyBorder="1" applyAlignment="1">
      <alignment horizontal="left" vertical="center"/>
    </xf>
    <xf numFmtId="188" fontId="48" fillId="0" borderId="73" xfId="180" applyNumberFormat="1" applyFont="1" applyFill="1" applyBorder="1" applyAlignment="1">
      <alignment horizontal="center" vertical="center"/>
    </xf>
    <xf numFmtId="194" fontId="48" fillId="17" borderId="73" xfId="47" applyNumberFormat="1" applyFont="1" applyFill="1" applyBorder="1" applyAlignment="1" applyProtection="1">
      <alignment horizontal="right" vertical="center" shrinkToFit="1"/>
    </xf>
    <xf numFmtId="198" fontId="48" fillId="23" borderId="73" xfId="47" applyNumberFormat="1" applyFont="1" applyFill="1" applyBorder="1" applyAlignment="1" applyProtection="1">
      <alignment horizontal="right" vertical="center" shrinkToFit="1"/>
    </xf>
    <xf numFmtId="0" fontId="48" fillId="0" borderId="164" xfId="180" applyFont="1" applyFill="1" applyBorder="1" applyAlignment="1">
      <alignment horizontal="center" vertical="center"/>
    </xf>
    <xf numFmtId="49" fontId="48" fillId="0" borderId="66" xfId="180" applyNumberFormat="1" applyFont="1" applyFill="1" applyBorder="1">
      <alignment vertical="center"/>
    </xf>
    <xf numFmtId="49" fontId="48" fillId="0" borderId="73" xfId="180" applyNumberFormat="1" applyFont="1" applyFill="1" applyBorder="1">
      <alignment vertical="center"/>
    </xf>
    <xf numFmtId="0" fontId="48" fillId="0" borderId="73" xfId="180" applyFont="1" applyFill="1" applyBorder="1">
      <alignment vertical="center"/>
    </xf>
    <xf numFmtId="0" fontId="48" fillId="0" borderId="66" xfId="180" applyFont="1" applyFill="1" applyBorder="1">
      <alignment vertical="center"/>
    </xf>
    <xf numFmtId="198" fontId="48" fillId="25" borderId="73" xfId="47" applyNumberFormat="1" applyFont="1" applyFill="1" applyBorder="1" applyAlignment="1" applyProtection="1">
      <alignment horizontal="right" vertical="center" shrinkToFit="1"/>
    </xf>
    <xf numFmtId="0" fontId="48" fillId="0" borderId="164" xfId="180" applyFont="1" applyBorder="1">
      <alignment vertical="center"/>
    </xf>
    <xf numFmtId="49" fontId="48" fillId="0" borderId="165" xfId="180" applyNumberFormat="1" applyFont="1" applyBorder="1">
      <alignment vertical="center"/>
    </xf>
    <xf numFmtId="49" fontId="48" fillId="0" borderId="75" xfId="180" applyNumberFormat="1" applyFont="1" applyBorder="1">
      <alignment vertical="center"/>
    </xf>
    <xf numFmtId="0" fontId="48" fillId="0" borderId="75" xfId="180" applyFont="1" applyBorder="1" applyAlignment="1">
      <alignment horizontal="center" vertical="center"/>
    </xf>
    <xf numFmtId="184" fontId="48" fillId="0" borderId="75" xfId="47" applyFont="1" applyFill="1" applyBorder="1" applyAlignment="1" applyProtection="1">
      <alignment vertical="center"/>
    </xf>
    <xf numFmtId="0" fontId="48" fillId="0" borderId="75" xfId="180" applyFont="1" applyBorder="1">
      <alignment vertical="center"/>
    </xf>
    <xf numFmtId="188" fontId="48" fillId="0" borderId="75" xfId="47" applyNumberFormat="1" applyFont="1" applyFill="1" applyBorder="1" applyAlignment="1" applyProtection="1">
      <alignment horizontal="left" vertical="center"/>
    </xf>
    <xf numFmtId="0" fontId="48" fillId="0" borderId="0" xfId="180" applyFont="1" applyBorder="1" applyAlignment="1">
      <alignment horizontal="center" vertical="center" wrapText="1"/>
    </xf>
    <xf numFmtId="9" fontId="51" fillId="26" borderId="166" xfId="47" applyNumberFormat="1" applyFont="1" applyFill="1" applyBorder="1" applyAlignment="1" applyProtection="1">
      <alignment horizontal="center" vertical="center" wrapText="1"/>
    </xf>
    <xf numFmtId="9" fontId="51" fillId="26" borderId="167" xfId="47" applyNumberFormat="1" applyFont="1" applyFill="1" applyBorder="1" applyAlignment="1" applyProtection="1">
      <alignment horizontal="center" vertical="center" wrapText="1"/>
    </xf>
    <xf numFmtId="9" fontId="51" fillId="26" borderId="168" xfId="47" applyNumberFormat="1" applyFont="1" applyFill="1" applyBorder="1" applyAlignment="1" applyProtection="1">
      <alignment horizontal="center" vertical="center" wrapText="1"/>
    </xf>
    <xf numFmtId="0" fontId="85" fillId="27" borderId="150" xfId="164" applyFont="1" applyFill="1" applyBorder="1" applyAlignment="1">
      <alignment horizontal="center" vertical="center"/>
    </xf>
    <xf numFmtId="0" fontId="85" fillId="27" borderId="169" xfId="164" applyFont="1" applyFill="1" applyBorder="1" applyAlignment="1">
      <alignment horizontal="center" vertical="center"/>
    </xf>
    <xf numFmtId="0" fontId="85" fillId="0" borderId="170" xfId="164" applyFont="1" applyBorder="1">
      <alignment vertical="center"/>
    </xf>
    <xf numFmtId="0" fontId="85" fillId="0" borderId="170" xfId="164" applyFont="1" applyBorder="1" applyAlignment="1">
      <alignment horizontal="center" vertical="center"/>
    </xf>
    <xf numFmtId="0" fontId="85" fillId="0" borderId="171" xfId="164" applyFont="1" applyBorder="1">
      <alignment vertical="center"/>
    </xf>
    <xf numFmtId="0" fontId="14" fillId="0" borderId="0" xfId="164" applyAlignment="1">
      <alignment horizontal="center" vertical="center"/>
    </xf>
    <xf numFmtId="0" fontId="13" fillId="0" borderId="172" xfId="180" applyFont="1" applyBorder="1" applyAlignment="1">
      <alignment horizontal="center" vertical="center"/>
    </xf>
    <xf numFmtId="0" fontId="13" fillId="0" borderId="173" xfId="180" applyFont="1" applyBorder="1" applyAlignment="1">
      <alignment horizontal="left" vertical="center"/>
    </xf>
    <xf numFmtId="0" fontId="13" fillId="0" borderId="90" xfId="180" applyFont="1" applyBorder="1" applyAlignment="1">
      <alignment horizontal="center" vertical="center"/>
    </xf>
    <xf numFmtId="0" fontId="13" fillId="0" borderId="174" xfId="0" applyFont="1" applyBorder="1" applyAlignment="1">
      <alignment horizontal="left" vertical="center"/>
    </xf>
    <xf numFmtId="0" fontId="13" fillId="0" borderId="97" xfId="0" applyFont="1" applyBorder="1" applyAlignment="1">
      <alignment horizontal="center" vertical="center"/>
    </xf>
    <xf numFmtId="0" fontId="13" fillId="0" borderId="72" xfId="0" applyFont="1" applyBorder="1" applyAlignment="1">
      <alignment horizontal="center" vertical="center"/>
    </xf>
    <xf numFmtId="0" fontId="13" fillId="0" borderId="72" xfId="0" applyFont="1" applyFill="1" applyBorder="1" applyAlignment="1">
      <alignment horizontal="center" vertical="center"/>
    </xf>
    <xf numFmtId="184" fontId="13" fillId="0" borderId="72" xfId="47" applyFont="1" applyFill="1" applyBorder="1" applyAlignment="1" applyProtection="1">
      <alignment horizontal="center" vertical="center"/>
    </xf>
    <xf numFmtId="184" fontId="13" fillId="0" borderId="96" xfId="47" applyFont="1" applyFill="1" applyBorder="1" applyAlignment="1" applyProtection="1">
      <alignment horizontal="center" vertical="center"/>
    </xf>
    <xf numFmtId="184" fontId="13" fillId="0" borderId="175" xfId="47" applyFont="1" applyFill="1" applyBorder="1" applyAlignment="1" applyProtection="1">
      <alignment horizontal="center" vertical="center"/>
    </xf>
    <xf numFmtId="0" fontId="13" fillId="0" borderId="176" xfId="0" applyFont="1" applyBorder="1" applyAlignment="1">
      <alignment horizontal="left" vertical="center"/>
    </xf>
    <xf numFmtId="0" fontId="13" fillId="0" borderId="66" xfId="0" applyFont="1" applyBorder="1" applyAlignment="1">
      <alignment horizontal="center" vertical="center"/>
    </xf>
    <xf numFmtId="196" fontId="13" fillId="21" borderId="73" xfId="0" applyNumberFormat="1" applyFont="1" applyFill="1" applyBorder="1" applyAlignment="1" applyProtection="1">
      <alignment horizontal="center" vertical="center"/>
      <protection locked="0"/>
    </xf>
    <xf numFmtId="0" fontId="13" fillId="0" borderId="73" xfId="0" applyFont="1" applyBorder="1" applyAlignment="1">
      <alignment horizontal="center" vertical="center"/>
    </xf>
    <xf numFmtId="191" fontId="13" fillId="0" borderId="73" xfId="0" applyNumberFormat="1" applyFont="1" applyBorder="1" applyAlignment="1">
      <alignment horizontal="center" vertical="center"/>
    </xf>
    <xf numFmtId="188" fontId="13" fillId="0" borderId="73" xfId="47" applyNumberFormat="1" applyFont="1" applyFill="1" applyBorder="1" applyAlignment="1" applyProtection="1">
      <alignment horizontal="center" vertical="center"/>
    </xf>
    <xf numFmtId="205" fontId="51" fillId="0" borderId="73" xfId="0" applyNumberFormat="1" applyFont="1" applyBorder="1" applyAlignment="1">
      <alignment horizontal="center" vertical="center"/>
    </xf>
    <xf numFmtId="194" fontId="13" fillId="17" borderId="73" xfId="47" applyNumberFormat="1" applyFont="1" applyFill="1" applyBorder="1" applyAlignment="1" applyProtection="1">
      <alignment horizontal="center" vertical="center"/>
    </xf>
    <xf numFmtId="184" fontId="13" fillId="0" borderId="177" xfId="0" applyNumberFormat="1" applyFont="1" applyBorder="1" applyAlignment="1">
      <alignment horizontal="center" vertical="center" shrinkToFit="1"/>
    </xf>
    <xf numFmtId="196" fontId="13" fillId="0" borderId="73" xfId="0" applyNumberFormat="1" applyFont="1" applyFill="1" applyBorder="1" applyAlignment="1">
      <alignment horizontal="center" vertical="center"/>
    </xf>
    <xf numFmtId="184" fontId="13" fillId="0" borderId="73" xfId="0" applyNumberFormat="1" applyFont="1" applyBorder="1" applyAlignment="1">
      <alignment horizontal="center" vertical="center"/>
    </xf>
    <xf numFmtId="184" fontId="13" fillId="0" borderId="73" xfId="47" applyFont="1" applyFill="1" applyBorder="1" applyAlignment="1" applyProtection="1">
      <alignment horizontal="center" vertical="center"/>
    </xf>
    <xf numFmtId="184" fontId="13" fillId="0" borderId="94" xfId="47" applyFont="1" applyFill="1" applyBorder="1" applyAlignment="1" applyProtection="1">
      <alignment horizontal="center" vertical="center"/>
    </xf>
    <xf numFmtId="0" fontId="13" fillId="0" borderId="178" xfId="0" applyFont="1" applyBorder="1" applyAlignment="1">
      <alignment horizontal="left" vertical="center"/>
    </xf>
    <xf numFmtId="0" fontId="13" fillId="0" borderId="68" xfId="0" applyFont="1" applyBorder="1" applyAlignment="1">
      <alignment horizontal="center" vertical="center"/>
    </xf>
    <xf numFmtId="184" fontId="13" fillId="0" borderId="79" xfId="0" applyNumberFormat="1" applyFont="1" applyBorder="1" applyAlignment="1">
      <alignment horizontal="center" vertical="center"/>
    </xf>
    <xf numFmtId="0" fontId="13" fillId="0" borderId="79" xfId="0" applyFont="1" applyBorder="1" applyAlignment="1">
      <alignment horizontal="center" vertical="center"/>
    </xf>
    <xf numFmtId="191" fontId="13" fillId="0" borderId="79" xfId="0" applyNumberFormat="1" applyFont="1" applyBorder="1" applyAlignment="1">
      <alignment horizontal="center" vertical="center"/>
    </xf>
    <xf numFmtId="184" fontId="13" fillId="0" borderId="79" xfId="47" applyFont="1" applyFill="1" applyBorder="1" applyAlignment="1" applyProtection="1">
      <alignment horizontal="center" vertical="center"/>
    </xf>
    <xf numFmtId="184" fontId="13" fillId="0" borderId="95" xfId="47" applyFont="1" applyFill="1" applyBorder="1" applyAlignment="1" applyProtection="1">
      <alignment horizontal="center" vertical="center"/>
    </xf>
    <xf numFmtId="184" fontId="13" fillId="0" borderId="179" xfId="47" applyFont="1" applyFill="1" applyBorder="1" applyAlignment="1" applyProtection="1">
      <alignment vertical="center" shrinkToFit="1"/>
    </xf>
    <xf numFmtId="0" fontId="13" fillId="0" borderId="180" xfId="0" applyFont="1" applyBorder="1" applyAlignment="1">
      <alignment horizontal="left" vertical="center"/>
    </xf>
    <xf numFmtId="0" fontId="13" fillId="0" borderId="64" xfId="0" applyFont="1" applyBorder="1" applyAlignment="1">
      <alignment horizontal="center" vertical="center"/>
    </xf>
    <xf numFmtId="0" fontId="13" fillId="0" borderId="92" xfId="0" applyFont="1" applyBorder="1" applyAlignment="1">
      <alignment horizontal="center" vertical="center"/>
    </xf>
    <xf numFmtId="188" fontId="13" fillId="0" borderId="92" xfId="47" applyNumberFormat="1" applyFont="1" applyFill="1" applyBorder="1" applyAlignment="1" applyProtection="1">
      <alignment horizontal="center" vertical="center"/>
    </xf>
    <xf numFmtId="184" fontId="13" fillId="0" borderId="92" xfId="47" applyFont="1" applyFill="1" applyBorder="1" applyAlignment="1" applyProtection="1">
      <alignment horizontal="center" vertical="center"/>
    </xf>
    <xf numFmtId="184" fontId="13" fillId="0" borderId="93" xfId="47" applyFont="1" applyFill="1" applyBorder="1" applyAlignment="1" applyProtection="1">
      <alignment horizontal="center" vertical="center"/>
    </xf>
    <xf numFmtId="0" fontId="13" fillId="0" borderId="175" xfId="0" applyFont="1" applyBorder="1" applyAlignment="1">
      <alignment horizontal="center" vertical="center" shrinkToFit="1"/>
    </xf>
    <xf numFmtId="188" fontId="13" fillId="0" borderId="73" xfId="0" applyNumberFormat="1" applyFont="1" applyBorder="1" applyAlignment="1">
      <alignment horizontal="center" vertical="center"/>
    </xf>
    <xf numFmtId="188" fontId="13" fillId="0" borderId="72" xfId="47" applyNumberFormat="1" applyFont="1" applyFill="1" applyBorder="1" applyAlignment="1" applyProtection="1">
      <alignment horizontal="center" vertical="center"/>
    </xf>
    <xf numFmtId="201" fontId="13" fillId="17" borderId="73" xfId="47" applyNumberFormat="1" applyFont="1" applyFill="1" applyBorder="1" applyAlignment="1" applyProtection="1">
      <alignment horizontal="center" vertical="center"/>
    </xf>
    <xf numFmtId="190" fontId="13" fillId="0" borderId="73" xfId="0" applyNumberFormat="1" applyFont="1" applyBorder="1" applyAlignment="1">
      <alignment horizontal="center" vertical="center"/>
    </xf>
    <xf numFmtId="0" fontId="13" fillId="0" borderId="177" xfId="0" applyFont="1" applyBorder="1" applyAlignment="1">
      <alignment horizontal="center" vertical="center" shrinkToFit="1"/>
    </xf>
    <xf numFmtId="0" fontId="13" fillId="0" borderId="66" xfId="0" applyFont="1" applyBorder="1" applyAlignment="1">
      <alignment horizontal="center" vertical="center" shrinkToFit="1"/>
    </xf>
    <xf numFmtId="198" fontId="13" fillId="0" borderId="73" xfId="47" applyNumberFormat="1" applyFont="1" applyFill="1" applyBorder="1" applyAlignment="1" applyProtection="1">
      <alignment vertical="center"/>
    </xf>
    <xf numFmtId="184" fontId="13" fillId="0" borderId="73" xfId="47" applyNumberFormat="1" applyFont="1" applyFill="1" applyBorder="1" applyAlignment="1" applyProtection="1">
      <alignment vertical="center"/>
    </xf>
    <xf numFmtId="191" fontId="13" fillId="0" borderId="75" xfId="0" applyNumberFormat="1" applyFont="1" applyBorder="1" applyAlignment="1">
      <alignment horizontal="center" vertical="center"/>
    </xf>
    <xf numFmtId="0" fontId="13" fillId="0" borderId="75" xfId="0" applyFont="1" applyBorder="1" applyAlignment="1">
      <alignment horizontal="center" vertical="center"/>
    </xf>
    <xf numFmtId="184" fontId="13" fillId="0" borderId="76" xfId="47" applyFont="1" applyFill="1" applyBorder="1" applyAlignment="1" applyProtection="1">
      <alignment horizontal="center" vertical="center"/>
    </xf>
    <xf numFmtId="184" fontId="13" fillId="0" borderId="181" xfId="47" applyFont="1" applyFill="1" applyBorder="1" applyAlignment="1" applyProtection="1">
      <alignment vertical="center" shrinkToFit="1"/>
    </xf>
    <xf numFmtId="198" fontId="13" fillId="0" borderId="99" xfId="47" applyNumberFormat="1" applyFont="1" applyFill="1" applyBorder="1" applyAlignment="1" applyProtection="1">
      <alignment vertical="center"/>
    </xf>
    <xf numFmtId="196" fontId="13" fillId="0" borderId="79" xfId="0" applyNumberFormat="1" applyFont="1" applyBorder="1" applyAlignment="1">
      <alignment horizontal="center" vertical="center"/>
    </xf>
    <xf numFmtId="184" fontId="13" fillId="0" borderId="79" xfId="47" applyFont="1" applyBorder="1" applyAlignment="1">
      <alignment horizontal="right" vertical="center"/>
    </xf>
    <xf numFmtId="187" fontId="13" fillId="0" borderId="73" xfId="47" applyNumberFormat="1" applyFont="1" applyFill="1" applyBorder="1" applyAlignment="1" applyProtection="1">
      <alignment horizontal="center" vertical="center"/>
    </xf>
    <xf numFmtId="0" fontId="13" fillId="0" borderId="0" xfId="0" applyFont="1" applyBorder="1">
      <alignment vertical="center"/>
    </xf>
    <xf numFmtId="0" fontId="13" fillId="0" borderId="73" xfId="0" applyFont="1" applyBorder="1" applyAlignment="1">
      <alignment horizontal="center" vertical="center" shrinkToFit="1"/>
    </xf>
    <xf numFmtId="198" fontId="13" fillId="21" borderId="73" xfId="47" applyNumberFormat="1" applyFont="1" applyFill="1" applyBorder="1" applyAlignment="1" applyProtection="1">
      <alignment horizontal="center" vertical="center"/>
      <protection locked="0"/>
    </xf>
    <xf numFmtId="188" fontId="13" fillId="0" borderId="72" xfId="47" applyNumberFormat="1" applyFont="1" applyFill="1" applyBorder="1" applyAlignment="1" applyProtection="1">
      <alignment vertical="center" shrinkToFit="1"/>
    </xf>
    <xf numFmtId="198" fontId="13" fillId="0" borderId="73" xfId="47" applyNumberFormat="1" applyFont="1" applyFill="1" applyBorder="1" applyAlignment="1" applyProtection="1">
      <alignment horizontal="center" vertical="center"/>
    </xf>
    <xf numFmtId="198" fontId="13" fillId="21" borderId="79" xfId="47" applyNumberFormat="1" applyFont="1" applyFill="1" applyBorder="1" applyAlignment="1" applyProtection="1">
      <alignment horizontal="center" vertical="center"/>
      <protection locked="0"/>
    </xf>
    <xf numFmtId="188" fontId="13" fillId="0" borderId="79" xfId="47" applyNumberFormat="1" applyFont="1" applyFill="1" applyBorder="1" applyAlignment="1" applyProtection="1">
      <alignment vertical="center" shrinkToFit="1"/>
    </xf>
    <xf numFmtId="198" fontId="13" fillId="0" borderId="79" xfId="0" applyNumberFormat="1" applyFont="1" applyBorder="1" applyAlignment="1">
      <alignment horizontal="center" vertical="center"/>
    </xf>
    <xf numFmtId="0" fontId="13" fillId="0" borderId="179" xfId="0" applyFont="1" applyBorder="1" applyAlignment="1">
      <alignment horizontal="center" vertical="center" shrinkToFit="1"/>
    </xf>
    <xf numFmtId="184" fontId="51" fillId="0" borderId="0" xfId="47" applyFont="1" applyBorder="1">
      <alignment vertical="center"/>
    </xf>
    <xf numFmtId="0" fontId="13" fillId="0" borderId="182" xfId="0" applyFont="1" applyBorder="1" applyAlignment="1">
      <alignment horizontal="center" vertical="center"/>
    </xf>
    <xf numFmtId="0" fontId="13" fillId="0" borderId="73" xfId="0" applyFont="1" applyFill="1" applyBorder="1" applyAlignment="1">
      <alignment horizontal="center" vertical="center"/>
    </xf>
    <xf numFmtId="188" fontId="13" fillId="0" borderId="79" xfId="0" applyNumberFormat="1" applyFont="1" applyBorder="1" applyAlignment="1">
      <alignment horizontal="center" vertical="center"/>
    </xf>
    <xf numFmtId="0" fontId="13" fillId="0" borderId="79"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73" xfId="0" applyFont="1" applyBorder="1" applyAlignment="1">
      <alignment horizontal="center" vertical="center" wrapText="1"/>
    </xf>
    <xf numFmtId="0" fontId="13" fillId="0" borderId="183" xfId="0" applyFont="1" applyBorder="1" applyAlignment="1">
      <alignment horizontal="center" vertical="center" shrinkToFit="1"/>
    </xf>
    <xf numFmtId="0" fontId="13" fillId="0" borderId="107" xfId="0" applyFont="1" applyBorder="1" applyAlignment="1">
      <alignment horizontal="center" vertical="center"/>
    </xf>
    <xf numFmtId="198" fontId="13" fillId="0" borderId="79" xfId="47" applyNumberFormat="1" applyFont="1" applyFill="1" applyBorder="1" applyAlignment="1" applyProtection="1">
      <alignment horizontal="center" vertical="center"/>
    </xf>
    <xf numFmtId="0" fontId="51" fillId="0" borderId="73" xfId="0" applyFont="1" applyBorder="1" applyAlignment="1">
      <alignment horizontal="center" vertical="center"/>
    </xf>
    <xf numFmtId="0" fontId="13" fillId="0" borderId="94" xfId="0" applyFont="1" applyBorder="1" applyAlignment="1">
      <alignment horizontal="center" vertical="center"/>
    </xf>
    <xf numFmtId="0" fontId="13" fillId="0" borderId="66" xfId="0" applyFont="1" applyFill="1" applyBorder="1" applyAlignment="1">
      <alignment horizontal="center" vertical="center"/>
    </xf>
    <xf numFmtId="198" fontId="13" fillId="0" borderId="73" xfId="47" applyNumberFormat="1" applyFont="1" applyFill="1" applyBorder="1" applyAlignment="1" applyProtection="1">
      <alignment horizontal="center" vertical="center"/>
      <protection locked="0"/>
    </xf>
    <xf numFmtId="184" fontId="13" fillId="0" borderId="73" xfId="0" applyNumberFormat="1" applyFont="1" applyFill="1" applyBorder="1" applyAlignment="1">
      <alignment horizontal="center" vertical="center"/>
    </xf>
    <xf numFmtId="0" fontId="13" fillId="0" borderId="177" xfId="0" applyFont="1" applyFill="1" applyBorder="1" applyAlignment="1">
      <alignment horizontal="center" vertical="center" shrinkToFit="1"/>
    </xf>
    <xf numFmtId="188" fontId="13" fillId="0" borderId="73" xfId="0" applyNumberFormat="1" applyFont="1" applyFill="1" applyBorder="1" applyAlignment="1">
      <alignment horizontal="center" vertical="center"/>
    </xf>
    <xf numFmtId="184" fontId="13" fillId="0" borderId="177" xfId="0" applyNumberFormat="1" applyFont="1" applyFill="1" applyBorder="1" applyAlignment="1">
      <alignment horizontal="center" vertical="center" shrinkToFit="1"/>
    </xf>
    <xf numFmtId="0" fontId="13" fillId="0" borderId="73" xfId="0" applyFont="1" applyBorder="1" applyAlignment="1">
      <alignment vertical="center"/>
    </xf>
    <xf numFmtId="0" fontId="13" fillId="0" borderId="75" xfId="0" applyFont="1" applyFill="1" applyBorder="1" applyAlignment="1">
      <alignment horizontal="center" vertical="center"/>
    </xf>
    <xf numFmtId="0" fontId="13" fillId="0" borderId="182" xfId="0" applyFont="1" applyBorder="1" applyAlignment="1">
      <alignment horizontal="left" vertical="center"/>
    </xf>
    <xf numFmtId="0" fontId="13" fillId="0" borderId="165" xfId="0" applyFont="1" applyBorder="1" applyAlignment="1">
      <alignment horizontal="center" vertical="center"/>
    </xf>
    <xf numFmtId="0" fontId="13" fillId="0" borderId="76" xfId="0" applyFont="1" applyBorder="1" applyAlignment="1">
      <alignment horizontal="center" vertical="center"/>
    </xf>
    <xf numFmtId="184" fontId="13" fillId="0" borderId="184" xfId="47" applyFont="1" applyBorder="1" applyAlignment="1">
      <alignment horizontal="right" vertical="center"/>
    </xf>
    <xf numFmtId="184" fontId="13" fillId="0" borderId="75" xfId="47" applyFont="1" applyFill="1" applyBorder="1" applyAlignment="1" applyProtection="1">
      <alignment horizontal="center" vertical="center"/>
    </xf>
    <xf numFmtId="184" fontId="13" fillId="0" borderId="99" xfId="47" applyFont="1" applyBorder="1" applyAlignment="1">
      <alignment horizontal="right" vertical="center"/>
    </xf>
    <xf numFmtId="0" fontId="13" fillId="0" borderId="94" xfId="47" applyNumberFormat="1" applyFont="1" applyFill="1" applyBorder="1" applyAlignment="1" applyProtection="1">
      <alignment horizontal="center" vertical="center"/>
    </xf>
    <xf numFmtId="188" fontId="13" fillId="24" borderId="73" xfId="47" applyNumberFormat="1" applyFont="1" applyFill="1" applyBorder="1" applyAlignment="1" applyProtection="1">
      <alignment horizontal="center" vertical="center"/>
    </xf>
    <xf numFmtId="0" fontId="13" fillId="0" borderId="66" xfId="0" applyFont="1" applyBorder="1" applyAlignment="1">
      <alignment vertical="center"/>
    </xf>
    <xf numFmtId="188" fontId="13" fillId="0" borderId="73" xfId="47" applyNumberFormat="1" applyFont="1" applyFill="1" applyBorder="1" applyAlignment="1" applyProtection="1">
      <alignment horizontal="center" vertical="center" shrinkToFit="1"/>
    </xf>
    <xf numFmtId="184" fontId="13" fillId="0" borderId="73" xfId="0" applyNumberFormat="1" applyFont="1" applyBorder="1" applyAlignment="1">
      <alignment horizontal="center" vertical="center" shrinkToFit="1"/>
    </xf>
    <xf numFmtId="0" fontId="13" fillId="0" borderId="185" xfId="0" applyFont="1" applyBorder="1" applyAlignment="1">
      <alignment vertical="center"/>
    </xf>
    <xf numFmtId="0" fontId="13" fillId="0" borderId="63" xfId="0" applyFont="1" applyBorder="1" applyAlignment="1">
      <alignment vertical="center"/>
    </xf>
    <xf numFmtId="188" fontId="13" fillId="0" borderId="92" xfId="0" applyNumberFormat="1" applyFont="1" applyBorder="1" applyAlignment="1">
      <alignment vertical="center"/>
    </xf>
    <xf numFmtId="188" fontId="13" fillId="0" borderId="93" xfId="0" applyNumberFormat="1" applyFont="1" applyBorder="1" applyAlignment="1">
      <alignment vertical="center"/>
    </xf>
    <xf numFmtId="188" fontId="13" fillId="0" borderId="175" xfId="0" applyNumberFormat="1" applyFont="1" applyBorder="1" applyAlignment="1">
      <alignment vertical="center" shrinkToFit="1"/>
    </xf>
    <xf numFmtId="193" fontId="13" fillId="0" borderId="73" xfId="47" applyNumberFormat="1" applyFont="1" applyFill="1" applyBorder="1" applyAlignment="1" applyProtection="1">
      <alignment horizontal="center" vertical="center"/>
    </xf>
    <xf numFmtId="188" fontId="13" fillId="0" borderId="75" xfId="47" applyNumberFormat="1" applyFont="1" applyFill="1" applyBorder="1" applyAlignment="1" applyProtection="1">
      <alignment horizontal="center" vertical="center" wrapText="1" shrinkToFit="1"/>
    </xf>
    <xf numFmtId="193" fontId="13" fillId="23" borderId="73" xfId="47" applyNumberFormat="1" applyFont="1" applyFill="1" applyBorder="1" applyAlignment="1" applyProtection="1">
      <alignment horizontal="center" vertical="center"/>
    </xf>
    <xf numFmtId="188" fontId="13" fillId="0" borderId="75" xfId="47" applyNumberFormat="1" applyFont="1" applyFill="1" applyBorder="1" applyAlignment="1" applyProtection="1">
      <alignment vertical="center" shrinkToFit="1"/>
    </xf>
    <xf numFmtId="193" fontId="13" fillId="23" borderId="79" xfId="47" applyNumberFormat="1" applyFont="1" applyFill="1" applyBorder="1" applyAlignment="1" applyProtection="1">
      <alignment horizontal="center" vertical="center"/>
    </xf>
    <xf numFmtId="188" fontId="13" fillId="0" borderId="79" xfId="47" applyNumberFormat="1" applyFont="1" applyFill="1" applyBorder="1" applyAlignment="1" applyProtection="1">
      <alignment horizontal="center" vertical="center"/>
    </xf>
    <xf numFmtId="201" fontId="13" fillId="0" borderId="73" xfId="47" applyNumberFormat="1" applyFont="1" applyFill="1" applyBorder="1" applyAlignment="1" applyProtection="1">
      <alignment horizontal="center" vertical="center"/>
    </xf>
    <xf numFmtId="202" fontId="13" fillId="21" borderId="73" xfId="47" applyNumberFormat="1" applyFont="1" applyFill="1" applyBorder="1" applyAlignment="1" applyProtection="1">
      <alignment horizontal="center" vertical="center" shrinkToFit="1"/>
      <protection locked="0"/>
    </xf>
    <xf numFmtId="188" fontId="13" fillId="12" borderId="73" xfId="47" applyNumberFormat="1" applyFont="1" applyFill="1" applyBorder="1" applyAlignment="1" applyProtection="1">
      <alignment horizontal="center" vertical="center"/>
    </xf>
    <xf numFmtId="0" fontId="13" fillId="24" borderId="66" xfId="0" applyFont="1" applyFill="1" applyBorder="1" applyAlignment="1">
      <alignment horizontal="center" vertical="center"/>
    </xf>
    <xf numFmtId="188" fontId="13" fillId="22" borderId="73" xfId="47" applyNumberFormat="1" applyFont="1" applyFill="1" applyBorder="1" applyAlignment="1" applyProtection="1">
      <alignment horizontal="center" vertical="center"/>
    </xf>
    <xf numFmtId="188" fontId="13" fillId="0" borderId="73" xfId="0" applyNumberFormat="1" applyFont="1" applyBorder="1" applyAlignment="1">
      <alignment horizontal="center" vertical="center" shrinkToFit="1"/>
    </xf>
    <xf numFmtId="0" fontId="13" fillId="0" borderId="186" xfId="0" applyFont="1" applyBorder="1" applyAlignment="1">
      <alignment horizontal="left" vertical="center"/>
    </xf>
    <xf numFmtId="0" fontId="13" fillId="0" borderId="187" xfId="0" applyFont="1" applyBorder="1" applyAlignment="1">
      <alignment horizontal="center" vertical="center"/>
    </xf>
    <xf numFmtId="188" fontId="13" fillId="0" borderId="90" xfId="0" applyNumberFormat="1" applyFont="1" applyBorder="1" applyAlignment="1">
      <alignment horizontal="center" vertical="center" shrinkToFit="1"/>
    </xf>
    <xf numFmtId="0" fontId="13" fillId="0" borderId="90" xfId="0" applyFont="1" applyBorder="1" applyAlignment="1">
      <alignment horizontal="center" vertical="center"/>
    </xf>
    <xf numFmtId="184" fontId="13" fillId="0" borderId="188" xfId="47" applyFont="1" applyBorder="1" applyAlignment="1">
      <alignment horizontal="right" vertical="center"/>
    </xf>
    <xf numFmtId="184" fontId="13" fillId="0" borderId="90" xfId="47" applyFont="1" applyFill="1" applyBorder="1" applyAlignment="1" applyProtection="1">
      <alignment horizontal="center" vertical="center"/>
    </xf>
    <xf numFmtId="184" fontId="13" fillId="0" borderId="91" xfId="47" applyFont="1" applyFill="1" applyBorder="1" applyAlignment="1" applyProtection="1">
      <alignment horizontal="center" vertical="center"/>
    </xf>
    <xf numFmtId="184" fontId="13" fillId="0" borderId="189" xfId="47" applyFont="1" applyFill="1" applyBorder="1" applyAlignment="1" applyProtection="1">
      <alignment vertical="center" shrinkToFit="1"/>
    </xf>
    <xf numFmtId="49" fontId="13" fillId="0" borderId="190" xfId="0" applyNumberFormat="1" applyFont="1" applyBorder="1">
      <alignment vertical="center"/>
    </xf>
    <xf numFmtId="0" fontId="13" fillId="0" borderId="96" xfId="0" applyFont="1" applyBorder="1" applyAlignment="1">
      <alignment horizontal="center" vertical="center"/>
    </xf>
    <xf numFmtId="184" fontId="13" fillId="0" borderId="183" xfId="0" applyNumberFormat="1" applyFont="1" applyBorder="1" applyAlignment="1">
      <alignment horizontal="center" vertical="center" shrinkToFit="1"/>
    </xf>
    <xf numFmtId="49" fontId="13" fillId="0" borderId="191" xfId="0" applyNumberFormat="1" applyFont="1" applyBorder="1">
      <alignment vertical="center"/>
    </xf>
    <xf numFmtId="49" fontId="13" fillId="0" borderId="192" xfId="0" applyNumberFormat="1" applyFont="1" applyBorder="1">
      <alignment vertical="center"/>
    </xf>
    <xf numFmtId="0" fontId="13" fillId="0" borderId="95" xfId="0" applyFont="1" applyBorder="1" applyAlignment="1">
      <alignment horizontal="center" vertical="center"/>
    </xf>
    <xf numFmtId="184" fontId="13" fillId="0" borderId="179" xfId="0" applyNumberFormat="1" applyFont="1" applyBorder="1" applyAlignment="1">
      <alignment horizontal="center" vertical="center" shrinkToFit="1"/>
    </xf>
    <xf numFmtId="49" fontId="13" fillId="0" borderId="190" xfId="180" applyNumberFormat="1" applyFont="1" applyBorder="1">
      <alignment vertical="center"/>
    </xf>
    <xf numFmtId="49" fontId="13" fillId="0" borderId="72" xfId="180" applyNumberFormat="1" applyFont="1" applyBorder="1">
      <alignment vertical="center"/>
    </xf>
    <xf numFmtId="0" fontId="13" fillId="0" borderId="72" xfId="180" applyFont="1" applyBorder="1" applyAlignment="1">
      <alignment horizontal="center" vertical="center"/>
    </xf>
    <xf numFmtId="184" fontId="13" fillId="0" borderId="72" xfId="47" applyFont="1" applyFill="1" applyBorder="1" applyAlignment="1" applyProtection="1">
      <alignment vertical="center"/>
    </xf>
    <xf numFmtId="0" fontId="13" fillId="0" borderId="72" xfId="180" applyFont="1" applyBorder="1">
      <alignment vertical="center"/>
    </xf>
    <xf numFmtId="0" fontId="13" fillId="0" borderId="97" xfId="180" applyFont="1" applyBorder="1">
      <alignment vertical="center"/>
    </xf>
    <xf numFmtId="0" fontId="13" fillId="0" borderId="116" xfId="180" applyFont="1" applyBorder="1">
      <alignment vertical="center"/>
    </xf>
    <xf numFmtId="184" fontId="13" fillId="0" borderId="183" xfId="47" applyFont="1" applyFill="1" applyBorder="1" applyAlignment="1" applyProtection="1">
      <alignment vertical="center"/>
    </xf>
    <xf numFmtId="0" fontId="13" fillId="0" borderId="73" xfId="180" applyFont="1" applyBorder="1" applyAlignment="1">
      <alignment horizontal="left" vertical="center"/>
    </xf>
    <xf numFmtId="188" fontId="13" fillId="0" borderId="73" xfId="47" applyNumberFormat="1" applyFont="1" applyFill="1" applyBorder="1" applyAlignment="1" applyProtection="1">
      <alignment horizontal="left" vertical="center"/>
    </xf>
    <xf numFmtId="188" fontId="13" fillId="0" borderId="94" xfId="47" applyNumberFormat="1" applyFont="1" applyFill="1" applyBorder="1" applyAlignment="1" applyProtection="1">
      <alignment horizontal="left" vertical="center"/>
    </xf>
    <xf numFmtId="184" fontId="13" fillId="0" borderId="177" xfId="47" applyFont="1" applyFill="1" applyBorder="1" applyAlignment="1" applyProtection="1">
      <alignment vertical="center"/>
    </xf>
    <xf numFmtId="49" fontId="13" fillId="0" borderId="191" xfId="180" applyNumberFormat="1" applyFont="1" applyBorder="1">
      <alignment vertical="center"/>
    </xf>
    <xf numFmtId="49" fontId="13" fillId="0" borderId="73" xfId="180" applyNumberFormat="1" applyFont="1" applyBorder="1">
      <alignment vertical="center"/>
    </xf>
    <xf numFmtId="0" fontId="13" fillId="0" borderId="73" xfId="180" applyFont="1" applyBorder="1" applyAlignment="1">
      <alignment horizontal="center" vertical="center"/>
    </xf>
    <xf numFmtId="184" fontId="13" fillId="0" borderId="73" xfId="47" applyFont="1" applyFill="1" applyBorder="1" applyAlignment="1" applyProtection="1">
      <alignment vertical="center"/>
    </xf>
    <xf numFmtId="0" fontId="13" fillId="0" borderId="73" xfId="180" applyFont="1" applyBorder="1">
      <alignment vertical="center"/>
    </xf>
    <xf numFmtId="0" fontId="13" fillId="0" borderId="66" xfId="180" applyFont="1" applyBorder="1">
      <alignment vertical="center"/>
    </xf>
    <xf numFmtId="0" fontId="13" fillId="0" borderId="107" xfId="180" applyFont="1" applyBorder="1">
      <alignment vertical="center"/>
    </xf>
    <xf numFmtId="49" fontId="13" fillId="0" borderId="191" xfId="180" applyNumberFormat="1" applyFont="1" applyBorder="1" applyAlignment="1">
      <alignment vertical="center" shrinkToFit="1"/>
    </xf>
    <xf numFmtId="198" fontId="13" fillId="17" borderId="73" xfId="47" applyNumberFormat="1" applyFont="1" applyFill="1" applyBorder="1" applyAlignment="1" applyProtection="1">
      <alignment horizontal="center" vertical="center" shrinkToFit="1"/>
    </xf>
    <xf numFmtId="199" fontId="13" fillId="0" borderId="73" xfId="47" applyNumberFormat="1" applyFont="1" applyFill="1" applyBorder="1" applyAlignment="1" applyProtection="1">
      <alignment vertical="center"/>
    </xf>
    <xf numFmtId="0" fontId="13" fillId="0" borderId="73" xfId="180" applyFont="1" applyFill="1" applyBorder="1" applyAlignment="1">
      <alignment horizontal="center" vertical="center"/>
    </xf>
    <xf numFmtId="49" fontId="13" fillId="0" borderId="193" xfId="180" applyNumberFormat="1" applyFont="1" applyFill="1" applyBorder="1" applyAlignment="1">
      <alignment vertical="center" shrinkToFit="1"/>
    </xf>
    <xf numFmtId="198" fontId="13" fillId="0" borderId="73" xfId="47" applyNumberFormat="1" applyFont="1" applyFill="1" applyBorder="1" applyAlignment="1" applyProtection="1">
      <alignment horizontal="center" vertical="center" shrinkToFit="1"/>
    </xf>
    <xf numFmtId="0" fontId="13" fillId="0" borderId="73" xfId="180" applyFont="1" applyFill="1" applyBorder="1" applyAlignment="1">
      <alignment horizontal="left" vertical="center"/>
    </xf>
    <xf numFmtId="198" fontId="13" fillId="25" borderId="73" xfId="47" applyNumberFormat="1" applyFont="1" applyFill="1" applyBorder="1" applyAlignment="1" applyProtection="1">
      <alignment horizontal="center" vertical="center" shrinkToFit="1"/>
    </xf>
    <xf numFmtId="9" fontId="51" fillId="26" borderId="166" xfId="47" applyNumberFormat="1" applyFont="1" applyFill="1" applyBorder="1" applyAlignment="1" applyProtection="1">
      <alignment horizontal="center" vertical="center" wrapText="1" shrinkToFit="1"/>
    </xf>
    <xf numFmtId="9" fontId="51" fillId="26" borderId="167" xfId="47" applyNumberFormat="1" applyFont="1" applyFill="1" applyBorder="1" applyAlignment="1" applyProtection="1">
      <alignment horizontal="center" vertical="center" wrapText="1" shrinkToFit="1"/>
    </xf>
    <xf numFmtId="9" fontId="51" fillId="26" borderId="168" xfId="47" applyNumberFormat="1" applyFont="1" applyFill="1" applyBorder="1" applyAlignment="1" applyProtection="1">
      <alignment horizontal="center" vertical="center" wrapText="1" shrinkToFit="1"/>
    </xf>
    <xf numFmtId="0" fontId="85" fillId="27" borderId="194" xfId="164" applyFont="1" applyFill="1" applyBorder="1" applyAlignment="1">
      <alignment horizontal="center" vertical="center"/>
    </xf>
    <xf numFmtId="0" fontId="85" fillId="27" borderId="169" xfId="180" applyFont="1" applyFill="1" applyBorder="1" applyAlignment="1">
      <alignment horizontal="center" vertical="center"/>
    </xf>
    <xf numFmtId="0" fontId="85" fillId="0" borderId="195" xfId="180" applyFont="1" applyBorder="1">
      <alignment vertical="center"/>
    </xf>
    <xf numFmtId="0" fontId="85" fillId="0" borderId="170" xfId="180" applyFont="1" applyBorder="1">
      <alignment vertical="center"/>
    </xf>
    <xf numFmtId="0" fontId="85" fillId="0" borderId="171" xfId="180" applyFont="1" applyBorder="1">
      <alignment vertical="center"/>
    </xf>
    <xf numFmtId="188" fontId="72" fillId="0" borderId="13" xfId="127" applyNumberFormat="1" applyFont="1" applyFill="1" applyBorder="1" applyAlignment="1" applyProtection="1">
      <alignment vertical="center"/>
    </xf>
    <xf numFmtId="199" fontId="72" fillId="0" borderId="10" xfId="127" applyNumberFormat="1" applyFont="1" applyFill="1" applyBorder="1" applyAlignment="1" applyProtection="1">
      <alignment vertical="center"/>
    </xf>
    <xf numFmtId="188" fontId="50" fillId="28" borderId="196" xfId="47" applyNumberFormat="1" applyFont="1" applyFill="1" applyBorder="1" applyAlignment="1" applyProtection="1">
      <alignment horizontal="center" vertical="center"/>
    </xf>
    <xf numFmtId="0" fontId="48" fillId="24" borderId="197" xfId="0" applyFont="1" applyFill="1" applyBorder="1" applyAlignment="1">
      <alignment horizontal="center" vertical="center"/>
    </xf>
    <xf numFmtId="0" fontId="48" fillId="0" borderId="66" xfId="0" applyFont="1" applyBorder="1">
      <alignment vertical="center"/>
    </xf>
    <xf numFmtId="0" fontId="48" fillId="0" borderId="68" xfId="0" applyFont="1" applyBorder="1" applyAlignment="1">
      <alignment horizontal="center" vertical="center"/>
    </xf>
    <xf numFmtId="188" fontId="48" fillId="0" borderId="198" xfId="47" applyNumberFormat="1" applyFont="1" applyFill="1" applyBorder="1" applyAlignment="1" applyProtection="1">
      <alignment horizontal="right" vertical="center"/>
    </xf>
    <xf numFmtId="191" fontId="48" fillId="0" borderId="199" xfId="0" applyNumberFormat="1" applyFont="1" applyBorder="1" applyAlignment="1">
      <alignment horizontal="right" vertical="center"/>
    </xf>
    <xf numFmtId="188" fontId="48" fillId="0" borderId="200" xfId="47" applyNumberFormat="1" applyFont="1" applyFill="1" applyBorder="1" applyAlignment="1" applyProtection="1">
      <alignment horizontal="right" vertical="center"/>
    </xf>
    <xf numFmtId="0" fontId="48" fillId="0" borderId="73" xfId="0" applyNumberFormat="1" applyFont="1" applyBorder="1" applyAlignment="1">
      <alignment horizontal="left" vertical="center"/>
    </xf>
    <xf numFmtId="2" fontId="25" fillId="0" borderId="17" xfId="121" applyNumberFormat="1" applyFont="1" applyFill="1" applyBorder="1" applyAlignment="1" applyProtection="1">
      <alignment horizontal="left" vertical="center" shrinkToFit="1"/>
    </xf>
    <xf numFmtId="0" fontId="44" fillId="0" borderId="86" xfId="0" applyFont="1" applyFill="1" applyBorder="1" applyAlignment="1">
      <alignment horizontal="center" vertical="center" shrinkToFit="1"/>
    </xf>
    <xf numFmtId="0" fontId="44" fillId="0" borderId="87" xfId="0" applyFont="1" applyFill="1" applyBorder="1" applyAlignment="1">
      <alignment horizontal="center" vertical="center" shrinkToFit="1"/>
    </xf>
    <xf numFmtId="0" fontId="44" fillId="0" borderId="88" xfId="0" applyFont="1" applyFill="1" applyBorder="1" applyAlignment="1">
      <alignment horizontal="center" vertical="center" shrinkToFit="1"/>
    </xf>
    <xf numFmtId="0" fontId="16" fillId="29" borderId="14" xfId="176" applyFont="1" applyFill="1" applyBorder="1" applyAlignment="1">
      <alignment horizontal="center" vertical="center"/>
    </xf>
    <xf numFmtId="0" fontId="44" fillId="0" borderId="136" xfId="0" applyFont="1" applyFill="1" applyBorder="1" applyAlignment="1">
      <alignment horizontal="center" vertical="center" shrinkToFit="1"/>
    </xf>
    <xf numFmtId="184" fontId="44" fillId="17" borderId="201" xfId="121" applyFont="1" applyFill="1" applyBorder="1" applyAlignment="1" applyProtection="1">
      <alignment horizontal="center" vertical="center"/>
    </xf>
    <xf numFmtId="184" fontId="44" fillId="17" borderId="202" xfId="121" applyFont="1" applyFill="1" applyBorder="1" applyAlignment="1" applyProtection="1">
      <alignment vertical="center"/>
    </xf>
    <xf numFmtId="0" fontId="44" fillId="0" borderId="5" xfId="0" applyFont="1" applyBorder="1" applyAlignment="1">
      <alignment horizontal="center" vertical="center"/>
    </xf>
    <xf numFmtId="0" fontId="44" fillId="0" borderId="131" xfId="0" applyFont="1" applyFill="1" applyBorder="1" applyAlignment="1">
      <alignment horizontal="center" vertical="center" shrinkToFit="1"/>
    </xf>
    <xf numFmtId="184" fontId="48" fillId="0" borderId="86" xfId="121" applyFont="1" applyFill="1" applyBorder="1" applyAlignment="1" applyProtection="1">
      <alignment vertical="center" shrinkToFit="1"/>
    </xf>
    <xf numFmtId="184" fontId="67" fillId="0" borderId="203" xfId="121" applyFont="1" applyFill="1" applyBorder="1" applyAlignment="1" applyProtection="1">
      <alignment vertical="center" shrinkToFit="1"/>
    </xf>
    <xf numFmtId="184" fontId="48" fillId="0" borderId="86" xfId="121" applyFont="1" applyFill="1" applyBorder="1" applyAlignment="1" applyProtection="1">
      <alignment vertical="center"/>
    </xf>
    <xf numFmtId="0" fontId="48" fillId="0" borderId="203" xfId="0" applyFont="1" applyFill="1" applyBorder="1" applyAlignment="1">
      <alignment vertical="center" shrinkToFit="1"/>
    </xf>
    <xf numFmtId="0" fontId="44" fillId="17" borderId="87" xfId="0" applyFont="1" applyFill="1" applyBorder="1" applyAlignment="1">
      <alignment horizontal="center" vertical="center" shrinkToFit="1"/>
    </xf>
    <xf numFmtId="184" fontId="48" fillId="17" borderId="87" xfId="121" applyFont="1" applyFill="1" applyBorder="1" applyAlignment="1" applyProtection="1">
      <alignment vertical="center"/>
    </xf>
    <xf numFmtId="0" fontId="44" fillId="0" borderId="204" xfId="0" applyNumberFormat="1" applyFont="1" applyBorder="1" applyAlignment="1">
      <alignment vertical="center" shrinkToFit="1"/>
    </xf>
    <xf numFmtId="0" fontId="44" fillId="0" borderId="205" xfId="121" applyNumberFormat="1" applyFont="1" applyFill="1" applyBorder="1" applyAlignment="1" applyProtection="1">
      <alignment vertical="center" shrinkToFit="1"/>
    </xf>
    <xf numFmtId="0" fontId="44" fillId="0" borderId="206" xfId="121" applyNumberFormat="1" applyFont="1" applyFill="1" applyBorder="1" applyAlignment="1" applyProtection="1">
      <alignment vertical="center" shrinkToFit="1"/>
    </xf>
    <xf numFmtId="0" fontId="44" fillId="0" borderId="207" xfId="121" applyNumberFormat="1" applyFont="1" applyFill="1" applyBorder="1" applyAlignment="1" applyProtection="1">
      <alignment vertical="center" shrinkToFit="1"/>
    </xf>
    <xf numFmtId="0" fontId="44" fillId="0" borderId="40" xfId="0" applyNumberFormat="1" applyFont="1" applyBorder="1" applyAlignment="1">
      <alignment vertical="center" shrinkToFit="1"/>
    </xf>
    <xf numFmtId="0" fontId="44" fillId="0" borderId="40" xfId="121" applyNumberFormat="1" applyFont="1" applyFill="1" applyBorder="1" applyAlignment="1" applyProtection="1">
      <alignment vertical="center" shrinkToFit="1"/>
    </xf>
    <xf numFmtId="0" fontId="44" fillId="0" borderId="208" xfId="121" applyNumberFormat="1" applyFont="1" applyFill="1" applyBorder="1" applyAlignment="1" applyProtection="1">
      <alignment vertical="center" shrinkToFit="1"/>
    </xf>
    <xf numFmtId="49" fontId="16" fillId="0" borderId="39" xfId="0" applyNumberFormat="1" applyFont="1" applyBorder="1" applyAlignment="1">
      <alignment horizontal="center" vertical="center"/>
    </xf>
    <xf numFmtId="0" fontId="85" fillId="0" borderId="0" xfId="164" applyFont="1">
      <alignment vertical="center"/>
    </xf>
    <xf numFmtId="0" fontId="90" fillId="0" borderId="0" xfId="180" applyFont="1" applyFill="1" applyAlignment="1">
      <alignment horizontal="center" vertical="center"/>
    </xf>
    <xf numFmtId="0" fontId="90" fillId="0" borderId="0" xfId="166" applyFont="1" applyFill="1" applyAlignment="1">
      <alignment horizontal="center" vertical="center"/>
    </xf>
    <xf numFmtId="0" fontId="85" fillId="0" borderId="209" xfId="164" applyFont="1" applyBorder="1">
      <alignment vertical="center"/>
    </xf>
    <xf numFmtId="0" fontId="90" fillId="0" borderId="0" xfId="164" applyFont="1" applyAlignment="1">
      <alignment horizontal="center" vertical="center"/>
    </xf>
    <xf numFmtId="0" fontId="92" fillId="30" borderId="0" xfId="164" applyFont="1" applyFill="1" applyAlignment="1">
      <alignment horizontal="center" vertical="center"/>
    </xf>
    <xf numFmtId="0" fontId="92" fillId="24" borderId="0" xfId="164" applyFont="1" applyFill="1" applyAlignment="1">
      <alignment horizontal="center" vertical="center"/>
    </xf>
    <xf numFmtId="0" fontId="85" fillId="0" borderId="210" xfId="164" applyFont="1" applyBorder="1">
      <alignment vertical="center"/>
    </xf>
    <xf numFmtId="0" fontId="92" fillId="0" borderId="0" xfId="180" applyFont="1" applyAlignment="1">
      <alignment horizontal="center" vertical="center"/>
    </xf>
    <xf numFmtId="0" fontId="85" fillId="0" borderId="211" xfId="164" applyFont="1" applyBorder="1">
      <alignment vertical="center"/>
    </xf>
    <xf numFmtId="9" fontId="85" fillId="0" borderId="211" xfId="164" applyNumberFormat="1" applyFont="1" applyBorder="1">
      <alignment vertical="center"/>
    </xf>
    <xf numFmtId="0" fontId="85" fillId="0" borderId="211" xfId="164" applyFont="1" applyFill="1" applyBorder="1">
      <alignment vertical="center"/>
    </xf>
    <xf numFmtId="9" fontId="85" fillId="0" borderId="211" xfId="164" applyNumberFormat="1" applyFont="1" applyFill="1" applyBorder="1">
      <alignment vertical="center"/>
    </xf>
    <xf numFmtId="0" fontId="13" fillId="0" borderId="210" xfId="164" applyFont="1" applyBorder="1">
      <alignment vertical="center"/>
    </xf>
    <xf numFmtId="0" fontId="13" fillId="0" borderId="0" xfId="164" applyFont="1">
      <alignment vertical="center"/>
    </xf>
    <xf numFmtId="0" fontId="58" fillId="0" borderId="73" xfId="0" applyFont="1" applyFill="1" applyBorder="1" applyAlignment="1">
      <alignment horizontal="center" vertical="center"/>
    </xf>
    <xf numFmtId="0" fontId="127" fillId="0" borderId="15" xfId="0" applyFont="1" applyBorder="1" applyAlignment="1">
      <alignment horizontal="center" vertical="center" wrapText="1"/>
    </xf>
    <xf numFmtId="0" fontId="85" fillId="0" borderId="211" xfId="164" applyFont="1" applyFill="1" applyBorder="1" applyAlignment="1">
      <alignment horizontal="center" vertical="center"/>
    </xf>
    <xf numFmtId="0" fontId="128" fillId="0" borderId="211" xfId="0" applyFont="1" applyFill="1" applyBorder="1" applyAlignment="1">
      <alignment horizontal="center" vertical="center" wrapText="1"/>
    </xf>
    <xf numFmtId="2" fontId="128" fillId="0" borderId="211" xfId="0" applyNumberFormat="1" applyFont="1" applyFill="1" applyBorder="1" applyAlignment="1">
      <alignment horizontal="center" vertical="center" wrapText="1"/>
    </xf>
    <xf numFmtId="0" fontId="85" fillId="0" borderId="0" xfId="164" applyFont="1" applyFill="1" applyBorder="1">
      <alignment vertical="center"/>
    </xf>
    <xf numFmtId="0" fontId="85" fillId="0" borderId="0" xfId="164" applyFont="1" applyFill="1" applyBorder="1" applyAlignment="1">
      <alignment vertical="center" wrapText="1"/>
    </xf>
    <xf numFmtId="0" fontId="85" fillId="0" borderId="0" xfId="164" applyFont="1" applyBorder="1">
      <alignment vertical="center"/>
    </xf>
    <xf numFmtId="0" fontId="129" fillId="0" borderId="211" xfId="161" applyFont="1" applyBorder="1">
      <alignment vertical="center"/>
    </xf>
    <xf numFmtId="0" fontId="13" fillId="0" borderId="92" xfId="0" applyNumberFormat="1" applyFont="1" applyFill="1" applyBorder="1" applyAlignment="1">
      <alignment horizontal="right" vertical="center"/>
    </xf>
    <xf numFmtId="0" fontId="13" fillId="0" borderId="92" xfId="0" applyNumberFormat="1" applyFont="1" applyBorder="1" applyAlignment="1">
      <alignment horizontal="left" vertical="center"/>
    </xf>
    <xf numFmtId="0" fontId="85" fillId="0" borderId="94" xfId="164" applyFont="1" applyBorder="1">
      <alignment vertical="center"/>
    </xf>
    <xf numFmtId="0" fontId="13" fillId="0" borderId="0" xfId="0" applyFont="1">
      <alignment vertical="center"/>
    </xf>
    <xf numFmtId="0" fontId="13" fillId="0" borderId="210" xfId="0" applyFont="1" applyBorder="1">
      <alignment vertical="center"/>
    </xf>
    <xf numFmtId="0" fontId="13" fillId="0" borderId="211" xfId="0" applyFont="1" applyBorder="1">
      <alignment vertical="center"/>
    </xf>
    <xf numFmtId="0" fontId="129" fillId="0" borderId="211" xfId="172" applyFont="1" applyBorder="1">
      <alignment vertical="center"/>
    </xf>
    <xf numFmtId="0" fontId="13" fillId="0" borderId="212" xfId="0" applyFont="1" applyBorder="1" applyAlignment="1">
      <alignment horizontal="center" vertical="center"/>
    </xf>
    <xf numFmtId="38" fontId="48" fillId="23" borderId="73" xfId="0" applyNumberFormat="1" applyFont="1" applyFill="1" applyBorder="1" applyAlignment="1">
      <alignment horizontal="right" vertical="center"/>
    </xf>
    <xf numFmtId="0" fontId="85" fillId="0" borderId="150" xfId="164" applyFont="1" applyBorder="1" applyAlignment="1">
      <alignment horizontal="center" vertical="center"/>
    </xf>
    <xf numFmtId="204" fontId="85" fillId="0" borderId="150" xfId="164" applyNumberFormat="1" applyFont="1" applyBorder="1" applyAlignment="1">
      <alignment horizontal="center" vertical="center"/>
    </xf>
    <xf numFmtId="0" fontId="85" fillId="0" borderId="211" xfId="164" applyFont="1" applyBorder="1" applyAlignment="1">
      <alignment horizontal="center" vertical="center"/>
    </xf>
    <xf numFmtId="204" fontId="85" fillId="0" borderId="211" xfId="164" applyNumberFormat="1" applyFont="1" applyBorder="1" applyAlignment="1">
      <alignment horizontal="center" vertical="center"/>
    </xf>
    <xf numFmtId="0" fontId="129" fillId="0" borderId="211" xfId="161" applyFont="1" applyBorder="1" applyAlignment="1">
      <alignment horizontal="center" vertical="center"/>
    </xf>
    <xf numFmtId="204" fontId="129" fillId="0" borderId="211" xfId="161" applyNumberFormat="1" applyFont="1" applyBorder="1" applyAlignment="1">
      <alignment horizontal="center" vertical="center"/>
    </xf>
    <xf numFmtId="0" fontId="129" fillId="0" borderId="0" xfId="161" applyFont="1" applyBorder="1">
      <alignment vertical="center"/>
    </xf>
    <xf numFmtId="0" fontId="129" fillId="0" borderId="213" xfId="161" applyFont="1" applyBorder="1">
      <alignment vertical="center"/>
    </xf>
    <xf numFmtId="0" fontId="85" fillId="0" borderId="92" xfId="164" applyFont="1" applyBorder="1">
      <alignment vertical="center"/>
    </xf>
    <xf numFmtId="0" fontId="85" fillId="0" borderId="0" xfId="164" applyFont="1" applyFill="1">
      <alignment vertical="center"/>
    </xf>
    <xf numFmtId="0" fontId="85" fillId="0" borderId="210" xfId="164" applyFont="1" applyFill="1" applyBorder="1">
      <alignment vertical="center"/>
    </xf>
    <xf numFmtId="0" fontId="49" fillId="0" borderId="0" xfId="0" applyFont="1">
      <alignment vertical="center"/>
    </xf>
    <xf numFmtId="0" fontId="129" fillId="0" borderId="0" xfId="167" applyFont="1">
      <alignment vertical="center"/>
    </xf>
    <xf numFmtId="0" fontId="129" fillId="31" borderId="211" xfId="167" applyFont="1" applyFill="1" applyBorder="1">
      <alignment vertical="center"/>
    </xf>
    <xf numFmtId="0" fontId="129" fillId="31" borderId="211" xfId="168" applyFont="1" applyFill="1" applyBorder="1">
      <alignment vertical="center"/>
    </xf>
    <xf numFmtId="0" fontId="129" fillId="32" borderId="211" xfId="167" applyFont="1" applyFill="1" applyBorder="1">
      <alignment vertical="center"/>
    </xf>
    <xf numFmtId="0" fontId="129" fillId="32" borderId="211" xfId="168" applyFont="1" applyFill="1" applyBorder="1">
      <alignment vertical="center"/>
    </xf>
    <xf numFmtId="0" fontId="129" fillId="30" borderId="211" xfId="167" applyFont="1" applyFill="1" applyBorder="1">
      <alignment vertical="center"/>
    </xf>
    <xf numFmtId="0" fontId="129" fillId="30" borderId="211" xfId="168" applyFont="1" applyFill="1" applyBorder="1">
      <alignment vertical="center"/>
    </xf>
    <xf numFmtId="0" fontId="85" fillId="0" borderId="214" xfId="164" applyFont="1" applyBorder="1">
      <alignment vertical="center"/>
    </xf>
    <xf numFmtId="0" fontId="85" fillId="0" borderId="215" xfId="164" applyFont="1" applyBorder="1">
      <alignment vertical="center"/>
    </xf>
    <xf numFmtId="0" fontId="129" fillId="0" borderId="0" xfId="166" applyFont="1" applyFill="1" applyBorder="1" applyAlignment="1">
      <alignment horizontal="left" vertical="center" wrapText="1"/>
    </xf>
    <xf numFmtId="0" fontId="129" fillId="0" borderId="0" xfId="166" applyFont="1" applyFill="1" applyBorder="1">
      <alignment vertical="center"/>
    </xf>
    <xf numFmtId="0" fontId="85" fillId="0" borderId="166" xfId="166" applyFont="1" applyBorder="1">
      <alignment vertical="center"/>
    </xf>
    <xf numFmtId="0" fontId="85" fillId="27" borderId="166" xfId="166" applyFont="1" applyFill="1" applyBorder="1" applyAlignment="1">
      <alignment horizontal="center" vertical="center"/>
    </xf>
    <xf numFmtId="0" fontId="85" fillId="27" borderId="216" xfId="166" applyFont="1" applyFill="1" applyBorder="1" applyAlignment="1">
      <alignment horizontal="center" vertical="center"/>
    </xf>
    <xf numFmtId="0" fontId="85" fillId="0" borderId="167" xfId="166" applyFont="1" applyBorder="1">
      <alignment vertical="center"/>
    </xf>
    <xf numFmtId="0" fontId="85" fillId="27" borderId="167" xfId="166" applyFont="1" applyFill="1" applyBorder="1" applyAlignment="1">
      <alignment horizontal="center" vertical="center"/>
    </xf>
    <xf numFmtId="0" fontId="85" fillId="0" borderId="217" xfId="166" applyFont="1" applyBorder="1">
      <alignment vertical="center"/>
    </xf>
    <xf numFmtId="0" fontId="129" fillId="33" borderId="211" xfId="167" applyFont="1" applyFill="1" applyBorder="1">
      <alignment vertical="center"/>
    </xf>
    <xf numFmtId="0" fontId="129" fillId="33" borderId="211" xfId="168" applyFont="1" applyFill="1" applyBorder="1">
      <alignment vertical="center"/>
    </xf>
    <xf numFmtId="0" fontId="129" fillId="0" borderId="0" xfId="166" applyFont="1" applyFill="1">
      <alignment vertical="center"/>
    </xf>
    <xf numFmtId="0" fontId="129" fillId="34" borderId="211" xfId="167" applyFont="1" applyFill="1" applyBorder="1">
      <alignment vertical="center"/>
    </xf>
    <xf numFmtId="0" fontId="129" fillId="34" borderId="211" xfId="168" applyFont="1" applyFill="1" applyBorder="1">
      <alignment vertical="center"/>
    </xf>
    <xf numFmtId="0" fontId="85" fillId="0" borderId="168" xfId="166" applyFont="1" applyBorder="1">
      <alignment vertical="center"/>
    </xf>
    <xf numFmtId="0" fontId="85" fillId="27" borderId="168" xfId="166" applyFont="1" applyFill="1" applyBorder="1" applyAlignment="1">
      <alignment horizontal="center" vertical="center"/>
    </xf>
    <xf numFmtId="0" fontId="85" fillId="0" borderId="218" xfId="166" applyFont="1" applyBorder="1">
      <alignment vertical="center"/>
    </xf>
    <xf numFmtId="0" fontId="85" fillId="0" borderId="195" xfId="164" applyFont="1" applyBorder="1">
      <alignment vertical="center"/>
    </xf>
    <xf numFmtId="0" fontId="85" fillId="0" borderId="0" xfId="164" applyFont="1" applyAlignment="1">
      <alignment horizontal="center" vertical="center"/>
    </xf>
    <xf numFmtId="0" fontId="90" fillId="0" borderId="0" xfId="164" applyFont="1" applyFill="1" applyAlignment="1">
      <alignment horizontal="center" vertical="center"/>
    </xf>
    <xf numFmtId="0" fontId="85" fillId="0" borderId="0" xfId="164" applyFont="1" applyFill="1" applyAlignment="1">
      <alignment horizontal="center" vertical="center"/>
    </xf>
    <xf numFmtId="0" fontId="129" fillId="24" borderId="211" xfId="167" applyFont="1" applyFill="1" applyBorder="1">
      <alignment vertical="center"/>
    </xf>
    <xf numFmtId="0" fontId="129" fillId="24" borderId="211" xfId="168" applyFont="1" applyFill="1" applyBorder="1">
      <alignment vertical="center"/>
    </xf>
    <xf numFmtId="0" fontId="129" fillId="31" borderId="211" xfId="167" applyFont="1" applyFill="1" applyBorder="1" applyAlignment="1">
      <alignment vertical="center" wrapText="1"/>
    </xf>
    <xf numFmtId="49" fontId="48" fillId="30" borderId="73" xfId="0" applyNumberFormat="1" applyFont="1" applyFill="1" applyBorder="1" applyAlignment="1">
      <alignment horizontal="left" vertical="center"/>
    </xf>
    <xf numFmtId="184" fontId="48" fillId="30" borderId="72" xfId="47" applyFont="1" applyFill="1" applyBorder="1" applyAlignment="1" applyProtection="1">
      <alignment vertical="center"/>
      <protection locked="0"/>
    </xf>
    <xf numFmtId="184" fontId="48" fillId="35" borderId="72" xfId="47" applyFont="1" applyFill="1" applyBorder="1" applyAlignment="1" applyProtection="1">
      <alignment vertical="center"/>
      <protection locked="0"/>
    </xf>
    <xf numFmtId="188" fontId="48" fillId="30" borderId="92" xfId="47" applyNumberFormat="1" applyFont="1" applyFill="1" applyBorder="1" applyAlignment="1" applyProtection="1">
      <alignment horizontal="right" vertical="center"/>
    </xf>
    <xf numFmtId="0" fontId="13" fillId="30" borderId="73" xfId="0" applyNumberFormat="1" applyFont="1" applyFill="1" applyBorder="1" applyAlignment="1">
      <alignment horizontal="center" vertical="center"/>
    </xf>
    <xf numFmtId="0" fontId="90" fillId="30" borderId="0" xfId="180" applyFont="1" applyFill="1" applyAlignment="1">
      <alignment horizontal="center" vertical="center"/>
    </xf>
    <xf numFmtId="0" fontId="85" fillId="0" borderId="211" xfId="166" applyFont="1" applyBorder="1" applyAlignment="1">
      <alignment horizontal="center" vertical="center" wrapText="1"/>
    </xf>
    <xf numFmtId="0" fontId="85" fillId="0" borderId="219" xfId="166" applyFont="1" applyBorder="1" applyAlignment="1">
      <alignment horizontal="center" vertical="center" wrapText="1"/>
    </xf>
    <xf numFmtId="0" fontId="48" fillId="0" borderId="220" xfId="0" applyFont="1" applyBorder="1" applyAlignment="1">
      <alignment horizontal="center" vertical="center"/>
    </xf>
    <xf numFmtId="188" fontId="48" fillId="0" borderId="220" xfId="126" applyNumberFormat="1" applyFont="1" applyFill="1" applyBorder="1" applyAlignment="1" applyProtection="1">
      <alignment horizontal="right" vertical="center"/>
    </xf>
    <xf numFmtId="184" fontId="48" fillId="0" borderId="220" xfId="47" applyFont="1" applyFill="1" applyBorder="1" applyAlignment="1" applyProtection="1">
      <alignment horizontal="right" vertical="center"/>
    </xf>
    <xf numFmtId="192" fontId="48" fillId="0" borderId="221" xfId="0" applyNumberFormat="1" applyFont="1" applyBorder="1" applyAlignment="1">
      <alignment horizontal="center" vertical="center"/>
    </xf>
    <xf numFmtId="0" fontId="48" fillId="0" borderId="222" xfId="0" applyFont="1" applyBorder="1" applyAlignment="1">
      <alignment horizontal="center" vertical="center"/>
    </xf>
    <xf numFmtId="184" fontId="48" fillId="0" borderId="223" xfId="126" applyFont="1" applyFill="1" applyBorder="1" applyAlignment="1" applyProtection="1">
      <alignment horizontal="center" vertical="center"/>
    </xf>
    <xf numFmtId="0" fontId="141" fillId="33" borderId="211" xfId="167" applyFill="1" applyBorder="1">
      <alignment vertical="center"/>
    </xf>
    <xf numFmtId="0" fontId="141" fillId="33" borderId="211" xfId="168" applyFill="1" applyBorder="1">
      <alignment vertical="center"/>
    </xf>
    <xf numFmtId="0" fontId="141" fillId="33" borderId="211" xfId="167" applyFill="1" applyBorder="1" applyAlignment="1">
      <alignment vertical="center" wrapText="1"/>
    </xf>
    <xf numFmtId="0" fontId="129" fillId="32" borderId="211" xfId="167" applyFont="1" applyFill="1" applyBorder="1" applyAlignment="1">
      <alignment vertical="center" wrapText="1"/>
    </xf>
    <xf numFmtId="0" fontId="129" fillId="30" borderId="211" xfId="167" applyFont="1" applyFill="1" applyBorder="1" applyAlignment="1">
      <alignment vertical="center" wrapText="1"/>
    </xf>
    <xf numFmtId="0" fontId="129" fillId="34" borderId="211" xfId="167" applyFont="1" applyFill="1" applyBorder="1" applyAlignment="1">
      <alignment vertical="center" wrapText="1"/>
    </xf>
    <xf numFmtId="0" fontId="129" fillId="33" borderId="211" xfId="167" applyFont="1" applyFill="1" applyBorder="1" applyAlignment="1">
      <alignment vertical="center" wrapText="1"/>
    </xf>
    <xf numFmtId="0" fontId="129" fillId="24" borderId="211" xfId="167" applyFont="1" applyFill="1" applyBorder="1" applyAlignment="1">
      <alignment vertical="center" wrapText="1"/>
    </xf>
    <xf numFmtId="49" fontId="93" fillId="0" borderId="0" xfId="180" applyNumberFormat="1" applyFont="1" applyFill="1" applyBorder="1" applyAlignment="1">
      <alignment vertical="center" shrinkToFit="1"/>
    </xf>
    <xf numFmtId="0" fontId="95" fillId="27" borderId="211" xfId="0" applyFont="1" applyFill="1" applyBorder="1" applyAlignment="1">
      <alignment horizontal="center" vertical="center" wrapText="1"/>
    </xf>
    <xf numFmtId="0" fontId="95" fillId="27" borderId="224" xfId="0" applyFont="1" applyFill="1" applyBorder="1" applyAlignment="1">
      <alignment horizontal="center" vertical="center" wrapText="1"/>
    </xf>
    <xf numFmtId="0" fontId="95" fillId="27" borderId="225" xfId="0" applyFont="1" applyFill="1" applyBorder="1" applyAlignment="1">
      <alignment horizontal="center" vertical="center" wrapText="1"/>
    </xf>
    <xf numFmtId="0" fontId="96" fillId="27" borderId="211" xfId="0" applyFont="1" applyFill="1" applyBorder="1" applyAlignment="1">
      <alignment horizontal="center" vertical="center" shrinkToFit="1"/>
    </xf>
    <xf numFmtId="0" fontId="95" fillId="0" borderId="226" xfId="0" applyFont="1" applyFill="1" applyBorder="1" applyAlignment="1">
      <alignment horizontal="center" vertical="center" wrapText="1"/>
    </xf>
    <xf numFmtId="43" fontId="96" fillId="0" borderId="226" xfId="0" applyNumberFormat="1" applyFont="1" applyFill="1" applyBorder="1" applyAlignment="1">
      <alignment horizontal="center" vertical="center" shrinkToFit="1"/>
    </xf>
    <xf numFmtId="0" fontId="95" fillId="0" borderId="227" xfId="0" applyFont="1" applyFill="1" applyBorder="1" applyAlignment="1">
      <alignment horizontal="center" vertical="center" wrapText="1"/>
    </xf>
    <xf numFmtId="43" fontId="96" fillId="0" borderId="227" xfId="0" applyNumberFormat="1" applyFont="1" applyFill="1" applyBorder="1" applyAlignment="1">
      <alignment horizontal="center" vertical="center" shrinkToFit="1"/>
    </xf>
    <xf numFmtId="0" fontId="95" fillId="0" borderId="228" xfId="0" applyFont="1" applyFill="1" applyBorder="1" applyAlignment="1">
      <alignment horizontal="center" vertical="center" wrapText="1"/>
    </xf>
    <xf numFmtId="43" fontId="96" fillId="0" borderId="228" xfId="0" applyNumberFormat="1" applyFont="1" applyFill="1" applyBorder="1" applyAlignment="1">
      <alignment horizontal="center" vertical="center" shrinkToFit="1"/>
    </xf>
    <xf numFmtId="0" fontId="95" fillId="0" borderId="150" xfId="0" applyFont="1" applyFill="1" applyBorder="1" applyAlignment="1">
      <alignment horizontal="center" vertical="center" wrapText="1"/>
    </xf>
    <xf numFmtId="43" fontId="96" fillId="0" borderId="211" xfId="0" applyNumberFormat="1" applyFont="1" applyFill="1" applyBorder="1" applyAlignment="1">
      <alignment horizontal="center" vertical="center" shrinkToFit="1"/>
    </xf>
    <xf numFmtId="184" fontId="13" fillId="35" borderId="73" xfId="47" applyFont="1" applyFill="1" applyBorder="1" applyAlignment="1" applyProtection="1">
      <alignment horizontal="center" vertical="center"/>
      <protection locked="0"/>
    </xf>
    <xf numFmtId="188" fontId="13" fillId="35" borderId="73" xfId="47" applyNumberFormat="1" applyFont="1" applyFill="1" applyBorder="1" applyAlignment="1" applyProtection="1">
      <alignment horizontal="center" vertical="center"/>
      <protection locked="0"/>
    </xf>
    <xf numFmtId="184" fontId="50" fillId="35" borderId="73" xfId="47" applyFont="1" applyFill="1" applyBorder="1" applyAlignment="1" applyProtection="1">
      <alignment horizontal="center" vertical="center" wrapText="1"/>
      <protection locked="0"/>
    </xf>
    <xf numFmtId="184" fontId="50" fillId="35" borderId="73" xfId="47" applyFont="1" applyFill="1" applyBorder="1" applyAlignment="1" applyProtection="1">
      <alignment horizontal="center" vertical="center"/>
      <protection locked="0"/>
    </xf>
    <xf numFmtId="0" fontId="13" fillId="30" borderId="97" xfId="0" applyFont="1" applyFill="1" applyBorder="1" applyAlignment="1">
      <alignment horizontal="center" vertical="center"/>
    </xf>
    <xf numFmtId="0" fontId="129" fillId="27" borderId="167" xfId="166" applyFont="1" applyFill="1" applyBorder="1" applyAlignment="1">
      <alignment horizontal="center" vertical="center"/>
    </xf>
    <xf numFmtId="0" fontId="85" fillId="0" borderId="0" xfId="180" applyFont="1">
      <alignment vertical="center"/>
    </xf>
    <xf numFmtId="0" fontId="85" fillId="0" borderId="0" xfId="180" applyFont="1" applyAlignment="1">
      <alignment horizontal="center" vertical="center"/>
    </xf>
    <xf numFmtId="0" fontId="97" fillId="0" borderId="0" xfId="180" applyFont="1">
      <alignment vertical="center"/>
    </xf>
    <xf numFmtId="0" fontId="61" fillId="0" borderId="0" xfId="180" applyFont="1" applyAlignment="1">
      <alignment horizontal="center" vertical="center"/>
    </xf>
    <xf numFmtId="0" fontId="85" fillId="30" borderId="0" xfId="180" applyFont="1" applyFill="1" applyAlignment="1">
      <alignment horizontal="center" vertical="center"/>
    </xf>
    <xf numFmtId="0" fontId="97" fillId="27" borderId="211" xfId="164" applyFont="1" applyFill="1" applyBorder="1">
      <alignment vertical="center"/>
    </xf>
    <xf numFmtId="0" fontId="97" fillId="0" borderId="211" xfId="164" applyFont="1" applyBorder="1">
      <alignment vertical="center"/>
    </xf>
    <xf numFmtId="9" fontId="97" fillId="0" borderId="211" xfId="164" applyNumberFormat="1" applyFont="1" applyBorder="1">
      <alignment vertical="center"/>
    </xf>
    <xf numFmtId="0" fontId="13" fillId="30" borderId="66" xfId="0" applyFont="1" applyFill="1" applyBorder="1" applyAlignment="1">
      <alignment horizontal="center" vertical="center" shrinkToFit="1"/>
    </xf>
    <xf numFmtId="0" fontId="97" fillId="0" borderId="211" xfId="164" applyFont="1" applyFill="1" applyBorder="1">
      <alignment vertical="center"/>
    </xf>
    <xf numFmtId="9" fontId="97" fillId="0" borderId="211" xfId="164" applyNumberFormat="1" applyFont="1" applyFill="1" applyBorder="1">
      <alignment vertical="center"/>
    </xf>
    <xf numFmtId="0" fontId="97" fillId="27" borderId="211" xfId="162" applyFont="1" applyFill="1" applyBorder="1">
      <alignment vertical="center"/>
    </xf>
    <xf numFmtId="0" fontId="97" fillId="0" borderId="211" xfId="162" applyFont="1" applyBorder="1">
      <alignment vertical="center"/>
    </xf>
    <xf numFmtId="0" fontId="98" fillId="0" borderId="0" xfId="180" applyFont="1" applyBorder="1">
      <alignment vertical="center"/>
    </xf>
    <xf numFmtId="0" fontId="129" fillId="27" borderId="211" xfId="162" applyFont="1" applyFill="1" applyBorder="1">
      <alignment vertical="center"/>
    </xf>
    <xf numFmtId="0" fontId="129" fillId="0" borderId="211" xfId="162" applyFont="1" applyBorder="1">
      <alignment vertical="center"/>
    </xf>
    <xf numFmtId="184" fontId="13" fillId="0" borderId="73" xfId="47" applyFont="1" applyFill="1" applyBorder="1" applyAlignment="1" applyProtection="1">
      <alignment horizontal="center" vertical="center" shrinkToFit="1"/>
    </xf>
    <xf numFmtId="0" fontId="13" fillId="0" borderId="180" xfId="0" applyFont="1" applyBorder="1" applyAlignment="1">
      <alignment horizontal="left" vertical="center" wrapText="1"/>
    </xf>
    <xf numFmtId="0" fontId="85" fillId="27" borderId="211" xfId="162" applyFont="1" applyFill="1" applyBorder="1">
      <alignment vertical="center"/>
    </xf>
    <xf numFmtId="0" fontId="85" fillId="0" borderId="211" xfId="162" applyFont="1" applyBorder="1">
      <alignment vertical="center"/>
    </xf>
    <xf numFmtId="0" fontId="97" fillId="27" borderId="211" xfId="180" applyFont="1" applyFill="1" applyBorder="1">
      <alignment vertical="center"/>
    </xf>
    <xf numFmtId="0" fontId="13" fillId="27" borderId="211" xfId="0" applyFont="1" applyFill="1" applyBorder="1" applyAlignment="1">
      <alignment horizontal="center" vertical="center"/>
    </xf>
    <xf numFmtId="0" fontId="13" fillId="0" borderId="211" xfId="0" applyFont="1" applyFill="1" applyBorder="1">
      <alignment vertical="center"/>
    </xf>
    <xf numFmtId="0" fontId="97" fillId="0" borderId="211" xfId="180" applyFont="1" applyBorder="1">
      <alignment vertical="center"/>
    </xf>
    <xf numFmtId="0" fontId="85" fillId="0" borderId="0" xfId="180" applyFont="1" applyFill="1" applyAlignment="1">
      <alignment horizontal="center" vertical="center"/>
    </xf>
    <xf numFmtId="0" fontId="97" fillId="0" borderId="211" xfId="180" applyFont="1" applyBorder="1" applyAlignment="1">
      <alignment horizontal="center" vertical="center"/>
    </xf>
    <xf numFmtId="49" fontId="13" fillId="0" borderId="192" xfId="180" applyNumberFormat="1" applyFont="1" applyBorder="1">
      <alignment vertical="center"/>
    </xf>
    <xf numFmtId="0" fontId="85" fillId="0" borderId="211" xfId="171" applyFont="1" applyBorder="1" applyAlignment="1">
      <alignment horizontal="center" vertical="center" wrapText="1"/>
    </xf>
    <xf numFmtId="0" fontId="85" fillId="0" borderId="219" xfId="171" applyFont="1" applyBorder="1" applyAlignment="1">
      <alignment horizontal="center" vertical="center" wrapText="1"/>
    </xf>
    <xf numFmtId="0" fontId="85" fillId="0" borderId="229" xfId="170" applyFont="1" applyBorder="1">
      <alignment vertical="center"/>
    </xf>
    <xf numFmtId="0" fontId="85" fillId="27" borderId="166" xfId="171" applyFont="1" applyFill="1" applyBorder="1" applyAlignment="1">
      <alignment horizontal="center" vertical="center"/>
    </xf>
    <xf numFmtId="0" fontId="85" fillId="0" borderId="166" xfId="171" applyFont="1" applyBorder="1">
      <alignment vertical="center"/>
    </xf>
    <xf numFmtId="0" fontId="85" fillId="27" borderId="216" xfId="171" applyFont="1" applyFill="1" applyBorder="1" applyAlignment="1">
      <alignment horizontal="center" vertical="center"/>
    </xf>
    <xf numFmtId="0" fontId="85" fillId="0" borderId="230" xfId="170" applyFont="1" applyBorder="1">
      <alignment vertical="center"/>
    </xf>
    <xf numFmtId="0" fontId="85" fillId="27" borderId="167" xfId="171" applyFont="1" applyFill="1" applyBorder="1" applyAlignment="1">
      <alignment horizontal="center" vertical="center"/>
    </xf>
    <xf numFmtId="0" fontId="85" fillId="0" borderId="167" xfId="171" applyFont="1" applyBorder="1">
      <alignment vertical="center"/>
    </xf>
    <xf numFmtId="0" fontId="85" fillId="0" borderId="217" xfId="171" applyFont="1" applyBorder="1">
      <alignment vertical="center"/>
    </xf>
    <xf numFmtId="0" fontId="85" fillId="0" borderId="230" xfId="170" applyFont="1" applyBorder="1" applyAlignment="1">
      <alignment vertical="center" wrapText="1"/>
    </xf>
    <xf numFmtId="0" fontId="85" fillId="36" borderId="167" xfId="171" applyFont="1" applyFill="1" applyBorder="1" applyAlignment="1">
      <alignment horizontal="center" vertical="center"/>
    </xf>
    <xf numFmtId="0" fontId="85" fillId="36" borderId="217" xfId="171" applyFont="1" applyFill="1" applyBorder="1" applyAlignment="1">
      <alignment horizontal="center" vertical="center"/>
    </xf>
    <xf numFmtId="0" fontId="85" fillId="27" borderId="217" xfId="171" applyFont="1" applyFill="1" applyBorder="1" applyAlignment="1">
      <alignment horizontal="center" vertical="center"/>
    </xf>
    <xf numFmtId="0" fontId="85" fillId="0" borderId="231" xfId="170" applyFont="1" applyBorder="1">
      <alignment vertical="center"/>
    </xf>
    <xf numFmtId="0" fontId="85" fillId="0" borderId="168" xfId="171" applyFont="1" applyBorder="1">
      <alignment vertical="center"/>
    </xf>
    <xf numFmtId="0" fontId="85" fillId="27" borderId="168" xfId="171" applyFont="1" applyFill="1" applyBorder="1" applyAlignment="1">
      <alignment horizontal="center" vertical="center"/>
    </xf>
    <xf numFmtId="0" fontId="85" fillId="27" borderId="218" xfId="171" applyFont="1" applyFill="1" applyBorder="1" applyAlignment="1">
      <alignment horizontal="center" vertical="center"/>
    </xf>
    <xf numFmtId="206" fontId="130" fillId="0" borderId="0" xfId="0" applyNumberFormat="1" applyFont="1" applyBorder="1">
      <alignment vertical="center"/>
    </xf>
    <xf numFmtId="0" fontId="130" fillId="0" borderId="0" xfId="0" applyFont="1" applyBorder="1">
      <alignment vertical="center"/>
    </xf>
    <xf numFmtId="0" fontId="96" fillId="27" borderId="211" xfId="0" applyFont="1" applyFill="1" applyBorder="1" applyAlignment="1">
      <alignment horizontal="center" vertical="center" wrapText="1" shrinkToFit="1"/>
    </xf>
    <xf numFmtId="188" fontId="95" fillId="0" borderId="232" xfId="121" applyNumberFormat="1" applyFont="1" applyFill="1" applyBorder="1">
      <alignment vertical="center"/>
    </xf>
    <xf numFmtId="188" fontId="95" fillId="0" borderId="233" xfId="121" applyNumberFormat="1" applyFont="1" applyFill="1" applyBorder="1">
      <alignment vertical="center"/>
    </xf>
    <xf numFmtId="188" fontId="96" fillId="0" borderId="226" xfId="121" applyNumberFormat="1" applyFont="1" applyFill="1" applyBorder="1">
      <alignment vertical="center"/>
    </xf>
    <xf numFmtId="188" fontId="95" fillId="0" borderId="234" xfId="121" applyNumberFormat="1" applyFont="1" applyFill="1" applyBorder="1">
      <alignment vertical="center"/>
    </xf>
    <xf numFmtId="188" fontId="95" fillId="0" borderId="235" xfId="121" applyNumberFormat="1" applyFont="1" applyFill="1" applyBorder="1">
      <alignment vertical="center"/>
    </xf>
    <xf numFmtId="188" fontId="96" fillId="0" borderId="227" xfId="121" applyNumberFormat="1" applyFont="1" applyFill="1" applyBorder="1">
      <alignment vertical="center"/>
    </xf>
    <xf numFmtId="188" fontId="95" fillId="0" borderId="236" xfId="121" applyNumberFormat="1" applyFont="1" applyFill="1" applyBorder="1">
      <alignment vertical="center"/>
    </xf>
    <xf numFmtId="188" fontId="95" fillId="0" borderId="237" xfId="121" applyNumberFormat="1" applyFont="1" applyFill="1" applyBorder="1">
      <alignment vertical="center"/>
    </xf>
    <xf numFmtId="188" fontId="96" fillId="0" borderId="228" xfId="121" applyNumberFormat="1" applyFont="1" applyFill="1" applyBorder="1">
      <alignment vertical="center"/>
    </xf>
    <xf numFmtId="188" fontId="95" fillId="0" borderId="238" xfId="121" applyNumberFormat="1" applyFont="1" applyFill="1" applyBorder="1">
      <alignment vertical="center"/>
    </xf>
    <xf numFmtId="188" fontId="96" fillId="0" borderId="211" xfId="121" applyNumberFormat="1" applyFont="1" applyFill="1" applyBorder="1">
      <alignment vertical="center"/>
    </xf>
    <xf numFmtId="0" fontId="129" fillId="0" borderId="0" xfId="163" applyFont="1">
      <alignment vertical="center"/>
    </xf>
    <xf numFmtId="0" fontId="131" fillId="0" borderId="0" xfId="163" applyFont="1">
      <alignment vertical="center"/>
    </xf>
    <xf numFmtId="0" fontId="132" fillId="0" borderId="0" xfId="187" applyNumberFormat="1" applyFont="1" applyFill="1" applyBorder="1" applyAlignment="1">
      <alignment vertical="center"/>
    </xf>
    <xf numFmtId="0" fontId="131" fillId="0" borderId="9" xfId="187" applyNumberFormat="1" applyFont="1" applyFill="1" applyBorder="1" applyAlignment="1">
      <alignment horizontal="center" vertical="center" shrinkToFit="1"/>
    </xf>
    <xf numFmtId="14" fontId="131" fillId="37" borderId="9" xfId="187" applyNumberFormat="1" applyFont="1" applyFill="1" applyBorder="1" applyAlignment="1">
      <alignment horizontal="center" vertical="center" shrinkToFit="1"/>
    </xf>
    <xf numFmtId="14" fontId="131" fillId="0" borderId="9" xfId="187" applyNumberFormat="1" applyFont="1" applyFill="1" applyBorder="1" applyAlignment="1">
      <alignment horizontal="center" vertical="center" shrinkToFit="1"/>
    </xf>
    <xf numFmtId="14" fontId="131" fillId="37" borderId="239" xfId="187" applyNumberFormat="1" applyFont="1" applyFill="1" applyBorder="1" applyAlignment="1">
      <alignment horizontal="center" vertical="center" shrinkToFit="1"/>
    </xf>
    <xf numFmtId="0" fontId="131" fillId="0" borderId="240" xfId="187" applyNumberFormat="1" applyFont="1" applyFill="1" applyBorder="1" applyAlignment="1">
      <alignment vertical="center" shrinkToFit="1"/>
    </xf>
    <xf numFmtId="0" fontId="131" fillId="37" borderId="211" xfId="184" applyNumberFormat="1" applyFont="1" applyFill="1" applyBorder="1" applyAlignment="1">
      <alignment horizontal="center" vertical="center" shrinkToFit="1"/>
    </xf>
    <xf numFmtId="0" fontId="131" fillId="0" borderId="241" xfId="163" applyFont="1" applyBorder="1">
      <alignment vertical="center"/>
    </xf>
    <xf numFmtId="0" fontId="103" fillId="37" borderId="241" xfId="187" applyFont="1" applyFill="1" applyBorder="1" applyAlignment="1">
      <alignment vertical="center"/>
    </xf>
    <xf numFmtId="49" fontId="103" fillId="37" borderId="241" xfId="187" applyNumberFormat="1" applyFont="1" applyFill="1" applyBorder="1" applyAlignment="1">
      <alignment vertical="center"/>
    </xf>
    <xf numFmtId="207" fontId="131" fillId="0" borderId="241" xfId="163" applyNumberFormat="1" applyFont="1" applyBorder="1">
      <alignment vertical="center"/>
    </xf>
    <xf numFmtId="0" fontId="131" fillId="0" borderId="9" xfId="184" applyNumberFormat="1" applyFont="1" applyFill="1" applyBorder="1" applyAlignment="1">
      <alignment horizontal="center" vertical="center" shrinkToFit="1"/>
    </xf>
    <xf numFmtId="0" fontId="131" fillId="37" borderId="9" xfId="187" applyNumberFormat="1" applyFont="1" applyFill="1" applyBorder="1" applyAlignment="1">
      <alignment horizontal="center" vertical="center" shrinkToFit="1"/>
    </xf>
    <xf numFmtId="0" fontId="131" fillId="0" borderId="242" xfId="163" applyFont="1" applyBorder="1">
      <alignment vertical="center"/>
    </xf>
    <xf numFmtId="204" fontId="131" fillId="37" borderId="242" xfId="163" applyNumberFormat="1" applyFont="1" applyFill="1" applyBorder="1">
      <alignment vertical="center"/>
    </xf>
    <xf numFmtId="41" fontId="131" fillId="0" borderId="242" xfId="163" applyNumberFormat="1" applyFont="1" applyBorder="1">
      <alignment vertical="center"/>
    </xf>
    <xf numFmtId="0" fontId="131" fillId="37" borderId="239" xfId="187" applyNumberFormat="1" applyFont="1" applyFill="1" applyBorder="1" applyAlignment="1">
      <alignment horizontal="center" vertical="center" shrinkToFit="1"/>
    </xf>
    <xf numFmtId="0" fontId="131" fillId="37" borderId="242" xfId="163" applyFont="1" applyFill="1" applyBorder="1">
      <alignment vertical="center"/>
    </xf>
    <xf numFmtId="0" fontId="131" fillId="0" borderId="243" xfId="187" applyNumberFormat="1" applyFont="1" applyFill="1" applyBorder="1" applyAlignment="1">
      <alignment horizontal="center" vertical="center" shrinkToFit="1"/>
    </xf>
    <xf numFmtId="0" fontId="131" fillId="37" borderId="211" xfId="187" applyNumberFormat="1" applyFont="1" applyFill="1" applyBorder="1" applyAlignment="1">
      <alignment horizontal="center" vertical="center" shrinkToFit="1"/>
    </xf>
    <xf numFmtId="0" fontId="131" fillId="0" borderId="0" xfId="163" applyFont="1" applyAlignment="1">
      <alignment vertical="center" wrapText="1"/>
    </xf>
    <xf numFmtId="0" fontId="131" fillId="27" borderId="9" xfId="163" applyFont="1" applyFill="1" applyBorder="1" applyAlignment="1">
      <alignment horizontal="center" vertical="center"/>
    </xf>
    <xf numFmtId="0" fontId="131" fillId="27" borderId="9" xfId="187" applyNumberFormat="1" applyFont="1" applyFill="1" applyBorder="1" applyAlignment="1">
      <alignment horizontal="center" vertical="center"/>
    </xf>
    <xf numFmtId="0" fontId="131" fillId="0" borderId="9" xfId="163" applyFont="1" applyBorder="1" applyAlignment="1">
      <alignment horizontal="center" vertical="center"/>
    </xf>
    <xf numFmtId="41" fontId="131" fillId="0" borderId="9" xfId="128" applyFont="1" applyBorder="1">
      <alignment vertical="center"/>
    </xf>
    <xf numFmtId="0" fontId="131" fillId="37" borderId="9" xfId="163" applyFont="1" applyFill="1" applyBorder="1">
      <alignment vertical="center"/>
    </xf>
    <xf numFmtId="0" fontId="131" fillId="0" borderId="9" xfId="163" applyFont="1" applyBorder="1">
      <alignment vertical="center"/>
    </xf>
    <xf numFmtId="0" fontId="131" fillId="37" borderId="9" xfId="163" applyFont="1" applyFill="1" applyBorder="1" applyAlignment="1">
      <alignment horizontal="center" vertical="center"/>
    </xf>
    <xf numFmtId="0" fontId="132" fillId="27" borderId="211" xfId="187" applyNumberFormat="1" applyFont="1" applyFill="1" applyBorder="1" applyAlignment="1">
      <alignment horizontal="center" vertical="center"/>
    </xf>
    <xf numFmtId="14" fontId="132" fillId="27" borderId="211" xfId="187" applyNumberFormat="1" applyFont="1" applyFill="1" applyBorder="1" applyAlignment="1">
      <alignment horizontal="center" vertical="center"/>
    </xf>
    <xf numFmtId="14" fontId="132" fillId="27" borderId="211" xfId="187" applyNumberFormat="1" applyFont="1" applyFill="1" applyBorder="1" applyAlignment="1">
      <alignment vertical="center"/>
    </xf>
    <xf numFmtId="0" fontId="132" fillId="27" borderId="244" xfId="184" applyNumberFormat="1" applyFont="1" applyFill="1" applyBorder="1" applyAlignment="1">
      <alignment horizontal="center" vertical="center"/>
    </xf>
    <xf numFmtId="0" fontId="132" fillId="27" borderId="245" xfId="163" applyNumberFormat="1" applyFont="1" applyFill="1" applyBorder="1" applyAlignment="1">
      <alignment horizontal="center" vertical="center"/>
    </xf>
    <xf numFmtId="0" fontId="132" fillId="27" borderId="211" xfId="184" applyNumberFormat="1" applyFont="1" applyFill="1" applyBorder="1" applyAlignment="1">
      <alignment horizontal="center" vertical="center"/>
    </xf>
    <xf numFmtId="0" fontId="132" fillId="27" borderId="211" xfId="163" applyNumberFormat="1" applyFont="1" applyFill="1" applyBorder="1" applyAlignment="1">
      <alignment horizontal="center" vertical="center"/>
    </xf>
    <xf numFmtId="0" fontId="132" fillId="27" borderId="246" xfId="187" applyNumberFormat="1" applyFont="1" applyFill="1" applyBorder="1" applyAlignment="1">
      <alignment horizontal="center" vertical="center"/>
    </xf>
    <xf numFmtId="0" fontId="103" fillId="0" borderId="0" xfId="187" applyNumberFormat="1" applyFont="1" applyBorder="1" applyAlignment="1">
      <alignment horizontal="center" vertical="center" shrinkToFit="1"/>
    </xf>
    <xf numFmtId="191" fontId="103" fillId="0" borderId="0" xfId="187" applyNumberFormat="1" applyFont="1" applyFill="1" applyBorder="1" applyAlignment="1">
      <alignment horizontal="center" vertical="center" shrinkToFit="1"/>
    </xf>
    <xf numFmtId="9" fontId="103" fillId="36" borderId="0" xfId="184" applyNumberFormat="1" applyFont="1" applyFill="1" applyBorder="1" applyAlignment="1">
      <alignment horizontal="center" vertical="center"/>
    </xf>
    <xf numFmtId="0" fontId="101" fillId="0" borderId="0" xfId="187" applyFont="1" applyAlignment="1">
      <alignment horizontal="center" vertical="center"/>
    </xf>
    <xf numFmtId="191" fontId="101" fillId="0" borderId="0" xfId="187" applyNumberFormat="1" applyFont="1" applyBorder="1" applyAlignment="1">
      <alignment horizontal="center" vertical="center"/>
    </xf>
    <xf numFmtId="191" fontId="103" fillId="0" borderId="211" xfId="187" applyNumberFormat="1" applyFont="1" applyFill="1" applyBorder="1" applyAlignment="1">
      <alignment horizontal="center" vertical="center" shrinkToFit="1"/>
    </xf>
    <xf numFmtId="191" fontId="103" fillId="0" borderId="211" xfId="187" applyNumberFormat="1" applyFont="1" applyBorder="1" applyAlignment="1">
      <alignment horizontal="center" vertical="center"/>
    </xf>
    <xf numFmtId="0" fontId="103" fillId="0" borderId="211" xfId="187" applyFont="1" applyBorder="1" applyAlignment="1">
      <alignment horizontal="center" vertical="center"/>
    </xf>
    <xf numFmtId="0" fontId="133" fillId="0" borderId="0" xfId="0" applyFont="1" applyFill="1" applyBorder="1" applyAlignment="1">
      <alignment horizontal="left" vertical="center"/>
    </xf>
    <xf numFmtId="184" fontId="34" fillId="0" borderId="247" xfId="121" applyFont="1" applyFill="1" applyBorder="1" applyAlignment="1" applyProtection="1">
      <alignment horizontal="center" vertical="center"/>
    </xf>
    <xf numFmtId="194" fontId="134" fillId="0" borderId="248" xfId="0" applyNumberFormat="1" applyFont="1" applyBorder="1" applyAlignment="1">
      <alignment vertical="center"/>
    </xf>
    <xf numFmtId="0" fontId="51" fillId="37" borderId="241" xfId="187" applyFont="1" applyFill="1" applyBorder="1" applyAlignment="1">
      <alignment vertical="center"/>
    </xf>
    <xf numFmtId="49" fontId="51" fillId="37" borderId="241" xfId="187" applyNumberFormat="1" applyFont="1" applyFill="1" applyBorder="1" applyAlignment="1">
      <alignment vertical="center"/>
    </xf>
    <xf numFmtId="0" fontId="14" fillId="38" borderId="249" xfId="164" applyFill="1" applyBorder="1" applyAlignment="1">
      <alignment vertical="center"/>
    </xf>
    <xf numFmtId="184" fontId="108" fillId="0" borderId="250" xfId="127" applyFont="1" applyBorder="1">
      <alignment vertical="center"/>
    </xf>
    <xf numFmtId="0" fontId="14" fillId="0" borderId="0" xfId="164" applyAlignment="1">
      <alignment vertical="center"/>
    </xf>
    <xf numFmtId="0" fontId="109" fillId="0" borderId="244" xfId="182" applyNumberFormat="1" applyFont="1" applyBorder="1" applyAlignment="1">
      <alignment horizontal="left" vertical="center"/>
    </xf>
    <xf numFmtId="0" fontId="109" fillId="0" borderId="251" xfId="182" applyNumberFormat="1" applyFont="1" applyBorder="1" applyAlignment="1">
      <alignment horizontal="left" vertical="center"/>
    </xf>
    <xf numFmtId="0" fontId="134" fillId="0" borderId="248" xfId="0" applyFont="1" applyBorder="1" applyAlignment="1">
      <alignment vertical="center"/>
    </xf>
    <xf numFmtId="0" fontId="134" fillId="0" borderId="252" xfId="0" applyFont="1" applyBorder="1" applyAlignment="1">
      <alignment vertical="center"/>
    </xf>
    <xf numFmtId="198" fontId="134" fillId="0" borderId="248" xfId="0" applyNumberFormat="1" applyFont="1" applyBorder="1" applyAlignment="1">
      <alignment vertical="center"/>
    </xf>
    <xf numFmtId="0" fontId="0" fillId="0" borderId="211" xfId="0"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41" fontId="0" fillId="0" borderId="211" xfId="0" applyNumberFormat="1" applyBorder="1">
      <alignment vertical="center"/>
    </xf>
    <xf numFmtId="41" fontId="0" fillId="0" borderId="253" xfId="0" applyNumberFormat="1" applyBorder="1">
      <alignment vertical="center"/>
    </xf>
    <xf numFmtId="0" fontId="0" fillId="0" borderId="255" xfId="0" applyBorder="1" applyAlignment="1">
      <alignment horizontal="center" vertical="center"/>
    </xf>
    <xf numFmtId="41" fontId="135" fillId="25" borderId="256" xfId="0" applyNumberFormat="1" applyFont="1" applyFill="1" applyBorder="1">
      <alignment vertical="center"/>
    </xf>
    <xf numFmtId="41" fontId="135" fillId="0" borderId="256" xfId="0" applyNumberFormat="1" applyFont="1" applyBorder="1">
      <alignment vertical="center"/>
    </xf>
    <xf numFmtId="41" fontId="135" fillId="0" borderId="257" xfId="0" applyNumberFormat="1" applyFont="1" applyBorder="1">
      <alignment vertical="center"/>
    </xf>
    <xf numFmtId="0" fontId="14" fillId="38" borderId="258" xfId="164" applyFill="1" applyBorder="1" applyAlignment="1">
      <alignment horizontal="center" vertical="center"/>
    </xf>
    <xf numFmtId="0" fontId="14" fillId="38" borderId="259" xfId="164" applyFill="1" applyBorder="1" applyAlignment="1">
      <alignment horizontal="center" vertical="center"/>
    </xf>
    <xf numFmtId="0" fontId="14" fillId="38" borderId="260" xfId="164" applyFill="1" applyBorder="1" applyAlignment="1">
      <alignment vertical="center"/>
    </xf>
    <xf numFmtId="184" fontId="108" fillId="0" borderId="261" xfId="127" applyFont="1" applyBorder="1">
      <alignment vertical="center"/>
    </xf>
    <xf numFmtId="208" fontId="14" fillId="0" borderId="0" xfId="164" applyNumberFormat="1" applyAlignment="1">
      <alignment vertical="center"/>
    </xf>
    <xf numFmtId="43" fontId="14" fillId="0" borderId="0" xfId="164" applyNumberFormat="1" applyAlignment="1">
      <alignment vertical="center"/>
    </xf>
    <xf numFmtId="0" fontId="14" fillId="38" borderId="258" xfId="164" applyFill="1" applyBorder="1" applyAlignment="1">
      <alignment vertical="center"/>
    </xf>
    <xf numFmtId="0" fontId="14" fillId="38" borderId="262" xfId="164" applyFill="1" applyBorder="1" applyAlignment="1">
      <alignment vertical="center"/>
    </xf>
    <xf numFmtId="0" fontId="14" fillId="38" borderId="259" xfId="164" applyFill="1" applyBorder="1" applyAlignment="1">
      <alignment vertical="center"/>
    </xf>
    <xf numFmtId="0" fontId="14" fillId="38" borderId="263" xfId="164" applyFill="1" applyBorder="1" applyAlignment="1">
      <alignment vertical="center"/>
    </xf>
    <xf numFmtId="0" fontId="14" fillId="38" borderId="264" xfId="164" applyNumberFormat="1" applyFill="1" applyBorder="1" applyAlignment="1">
      <alignment horizontal="center" vertical="center"/>
    </xf>
    <xf numFmtId="184" fontId="108" fillId="0" borderId="265" xfId="127" applyFont="1" applyBorder="1">
      <alignment vertical="center"/>
    </xf>
    <xf numFmtId="0" fontId="14" fillId="38" borderId="262" xfId="164" applyFill="1" applyBorder="1" applyAlignment="1">
      <alignment horizontal="center" vertical="center" wrapText="1"/>
    </xf>
    <xf numFmtId="0" fontId="14" fillId="38" borderId="262" xfId="164" applyFill="1" applyBorder="1" applyAlignment="1">
      <alignment horizontal="center" vertical="center"/>
    </xf>
    <xf numFmtId="0" fontId="14" fillId="38" borderId="259" xfId="164" applyFill="1" applyBorder="1" applyAlignment="1">
      <alignment horizontal="center" vertical="center" wrapText="1"/>
    </xf>
    <xf numFmtId="184" fontId="108" fillId="0" borderId="264" xfId="127" applyFont="1" applyBorder="1">
      <alignment vertical="center"/>
    </xf>
    <xf numFmtId="0" fontId="108" fillId="0" borderId="264" xfId="127" applyNumberFormat="1" applyFont="1" applyBorder="1" applyAlignment="1">
      <alignment horizontal="right" vertical="center"/>
    </xf>
    <xf numFmtId="209" fontId="108" fillId="0" borderId="265" xfId="127" applyNumberFormat="1" applyFont="1" applyBorder="1">
      <alignment vertical="center"/>
    </xf>
    <xf numFmtId="0" fontId="14" fillId="38" borderId="266" xfId="164" applyFill="1" applyBorder="1" applyAlignment="1">
      <alignment horizontal="center" vertical="center"/>
    </xf>
    <xf numFmtId="0" fontId="14" fillId="38" borderId="267" xfId="164" applyFill="1" applyBorder="1" applyAlignment="1">
      <alignment horizontal="center" vertical="center" wrapText="1"/>
    </xf>
    <xf numFmtId="0" fontId="14" fillId="38" borderId="268" xfId="164" applyFill="1" applyBorder="1" applyAlignment="1">
      <alignment horizontal="center" vertical="center" wrapText="1"/>
    </xf>
    <xf numFmtId="0" fontId="14" fillId="38" borderId="269" xfId="164" applyFill="1" applyBorder="1" applyAlignment="1">
      <alignment horizontal="center" vertical="center" wrapText="1"/>
    </xf>
    <xf numFmtId="184" fontId="108" fillId="0" borderId="270" xfId="127" applyFont="1" applyBorder="1">
      <alignment vertical="center"/>
    </xf>
    <xf numFmtId="0" fontId="14" fillId="38" borderId="264" xfId="164" applyFill="1" applyBorder="1" applyAlignment="1">
      <alignment horizontal="center" vertical="center"/>
    </xf>
    <xf numFmtId="0" fontId="112" fillId="0" borderId="0" xfId="182" applyNumberFormat="1" applyFont="1"/>
    <xf numFmtId="0" fontId="114" fillId="0" borderId="0" xfId="185" applyFont="1" applyAlignment="1">
      <alignment horizontal="centerContinuous" vertical="center"/>
    </xf>
    <xf numFmtId="0" fontId="114" fillId="0" borderId="0" xfId="182" applyNumberFormat="1" applyFont="1" applyAlignment="1">
      <alignment horizontal="centerContinuous" vertical="center"/>
    </xf>
    <xf numFmtId="0" fontId="114" fillId="0" borderId="271" xfId="185" applyFont="1" applyBorder="1" applyAlignment="1">
      <alignment vertical="center"/>
    </xf>
    <xf numFmtId="0" fontId="114" fillId="0" borderId="271" xfId="182" applyNumberFormat="1" applyFont="1" applyBorder="1" applyAlignment="1">
      <alignment vertical="center"/>
    </xf>
    <xf numFmtId="0" fontId="116" fillId="0" borderId="251" xfId="185" applyFont="1" applyFill="1" applyBorder="1" applyAlignment="1">
      <alignment vertical="center"/>
    </xf>
    <xf numFmtId="0" fontId="109" fillId="0" borderId="272" xfId="182" applyNumberFormat="1" applyFont="1" applyBorder="1" applyAlignment="1">
      <alignment horizontal="left" vertical="center"/>
    </xf>
    <xf numFmtId="0" fontId="109" fillId="0" borderId="0" xfId="182" applyNumberFormat="1" applyFont="1" applyBorder="1" applyAlignment="1">
      <alignment horizontal="left" vertical="center"/>
    </xf>
    <xf numFmtId="0" fontId="109" fillId="39" borderId="0" xfId="182" applyNumberFormat="1" applyFont="1" applyFill="1" applyBorder="1" applyAlignment="1">
      <alignment horizontal="center" vertical="center"/>
    </xf>
    <xf numFmtId="41" fontId="0" fillId="0" borderId="0" xfId="0" applyNumberFormat="1">
      <alignment vertical="center"/>
    </xf>
    <xf numFmtId="0" fontId="51" fillId="0" borderId="0" xfId="187" applyNumberFormat="1" applyFont="1" applyBorder="1" applyAlignment="1">
      <alignment horizontal="center" vertical="center" shrinkToFit="1"/>
    </xf>
    <xf numFmtId="191" fontId="51" fillId="0" borderId="0" xfId="187" applyNumberFormat="1" applyFont="1" applyFill="1" applyBorder="1" applyAlignment="1">
      <alignment horizontal="center" vertical="center" shrinkToFit="1"/>
    </xf>
    <xf numFmtId="9" fontId="51" fillId="36" borderId="0" xfId="184" applyNumberFormat="1" applyFont="1" applyFill="1" applyBorder="1" applyAlignment="1">
      <alignment horizontal="center" vertical="center"/>
    </xf>
    <xf numFmtId="0" fontId="13" fillId="0" borderId="0" xfId="187" applyFont="1" applyAlignment="1">
      <alignment horizontal="center" vertical="center"/>
    </xf>
    <xf numFmtId="191" fontId="13" fillId="0" borderId="0" xfId="187" applyNumberFormat="1" applyFont="1" applyBorder="1" applyAlignment="1">
      <alignment horizontal="center" vertical="center"/>
    </xf>
    <xf numFmtId="191" fontId="51" fillId="0" borderId="211" xfId="187" applyNumberFormat="1" applyFont="1" applyFill="1" applyBorder="1" applyAlignment="1">
      <alignment horizontal="center" vertical="center" shrinkToFit="1"/>
    </xf>
    <xf numFmtId="191" fontId="51" fillId="0" borderId="211" xfId="187" applyNumberFormat="1" applyFont="1" applyBorder="1" applyAlignment="1">
      <alignment horizontal="center" vertical="center"/>
    </xf>
    <xf numFmtId="0" fontId="51" fillId="0" borderId="211" xfId="187" applyFont="1" applyBorder="1" applyAlignment="1">
      <alignment horizontal="center" vertical="center"/>
    </xf>
    <xf numFmtId="184" fontId="122" fillId="0" borderId="264" xfId="127" applyFont="1" applyBorder="1">
      <alignment vertical="center"/>
    </xf>
    <xf numFmtId="184" fontId="108" fillId="39" borderId="264" xfId="127" applyFont="1" applyFill="1" applyBorder="1">
      <alignment vertical="center"/>
    </xf>
    <xf numFmtId="184" fontId="108" fillId="39" borderId="264" xfId="127" applyFont="1" applyFill="1" applyBorder="1" applyAlignment="1">
      <alignment horizontal="center" vertical="center"/>
    </xf>
    <xf numFmtId="184" fontId="108" fillId="39" borderId="265" xfId="127" applyFont="1" applyFill="1" applyBorder="1" applyAlignment="1">
      <alignment horizontal="center" vertical="center"/>
    </xf>
    <xf numFmtId="0" fontId="14" fillId="37" borderId="273" xfId="164" applyFill="1" applyBorder="1" applyAlignment="1">
      <alignment horizontal="center" vertical="center"/>
    </xf>
    <xf numFmtId="0" fontId="14" fillId="37" borderId="274" xfId="164" applyFill="1" applyBorder="1" applyAlignment="1">
      <alignment horizontal="center" vertical="center"/>
    </xf>
    <xf numFmtId="0" fontId="14" fillId="37" borderId="211" xfId="164" applyNumberFormat="1" applyFill="1" applyBorder="1" applyAlignment="1">
      <alignment horizontal="right" vertical="center"/>
    </xf>
    <xf numFmtId="191" fontId="14" fillId="37" borderId="211" xfId="164" applyNumberFormat="1" applyFill="1" applyBorder="1" applyAlignment="1">
      <alignment horizontal="center" vertical="center"/>
    </xf>
    <xf numFmtId="191" fontId="14" fillId="37" borderId="253" xfId="164" applyNumberFormat="1" applyFill="1" applyBorder="1" applyAlignment="1">
      <alignment horizontal="center" vertical="center"/>
    </xf>
    <xf numFmtId="0" fontId="14" fillId="37" borderId="256" xfId="164" applyNumberFormat="1" applyFill="1" applyBorder="1" applyAlignment="1">
      <alignment horizontal="right" vertical="center"/>
    </xf>
    <xf numFmtId="191" fontId="14" fillId="37" borderId="256" xfId="164" applyNumberFormat="1" applyFill="1" applyBorder="1" applyAlignment="1">
      <alignment horizontal="center" vertical="center"/>
    </xf>
    <xf numFmtId="191" fontId="14" fillId="37" borderId="257" xfId="164" applyNumberFormat="1" applyFill="1" applyBorder="1" applyAlignment="1">
      <alignment horizontal="center" vertical="center"/>
    </xf>
    <xf numFmtId="0" fontId="14" fillId="38" borderId="275" xfId="164" applyFill="1" applyBorder="1" applyAlignment="1">
      <alignment horizontal="left" vertical="center" wrapText="1"/>
    </xf>
    <xf numFmtId="0" fontId="14" fillId="38" borderId="273" xfId="164" applyFill="1" applyBorder="1" applyAlignment="1">
      <alignment horizontal="center" vertical="center"/>
    </xf>
    <xf numFmtId="0" fontId="14" fillId="38" borderId="273" xfId="164" applyFill="1" applyBorder="1" applyAlignment="1">
      <alignment horizontal="center" vertical="center" wrapText="1"/>
    </xf>
    <xf numFmtId="0" fontId="14" fillId="0" borderId="274" xfId="164" applyBorder="1" applyAlignment="1">
      <alignment horizontal="center" vertical="center"/>
    </xf>
    <xf numFmtId="0" fontId="14" fillId="38" borderId="211" xfId="164" applyFill="1" applyBorder="1" applyAlignment="1">
      <alignment horizontal="center" vertical="center"/>
    </xf>
    <xf numFmtId="0" fontId="14" fillId="38" borderId="256" xfId="164" applyFill="1" applyBorder="1" applyAlignment="1">
      <alignment horizontal="center" vertical="center"/>
    </xf>
    <xf numFmtId="0" fontId="14" fillId="36" borderId="256" xfId="164" applyFill="1" applyBorder="1" applyAlignment="1">
      <alignment horizontal="center" vertical="center"/>
    </xf>
    <xf numFmtId="0" fontId="14" fillId="37" borderId="276" xfId="164" applyFill="1" applyBorder="1" applyAlignment="1">
      <alignment vertical="center"/>
    </xf>
    <xf numFmtId="0" fontId="14" fillId="36" borderId="277" xfId="164" applyFill="1" applyBorder="1" applyAlignment="1">
      <alignment vertical="center"/>
    </xf>
    <xf numFmtId="0" fontId="14" fillId="36" borderId="278" xfId="164" applyFill="1" applyBorder="1" applyAlignment="1">
      <alignment vertical="center"/>
    </xf>
    <xf numFmtId="0" fontId="14" fillId="36" borderId="279" xfId="164" applyFill="1" applyBorder="1" applyAlignment="1">
      <alignment vertical="center"/>
    </xf>
    <xf numFmtId="0" fontId="14" fillId="37" borderId="167" xfId="164" applyFill="1" applyBorder="1" applyAlignment="1">
      <alignment vertical="center"/>
    </xf>
    <xf numFmtId="0" fontId="14" fillId="36" borderId="280" xfId="164" applyFill="1" applyBorder="1" applyAlignment="1">
      <alignment vertical="center"/>
    </xf>
    <xf numFmtId="0" fontId="14" fillId="36" borderId="184" xfId="164" applyFill="1" applyBorder="1" applyAlignment="1">
      <alignment vertical="center"/>
    </xf>
    <xf numFmtId="0" fontId="14" fillId="36" borderId="261" xfId="164" applyFill="1" applyBorder="1" applyAlignment="1">
      <alignment vertical="center"/>
    </xf>
    <xf numFmtId="0" fontId="14" fillId="37" borderId="281" xfId="164" applyFill="1" applyBorder="1" applyAlignment="1">
      <alignment vertical="center"/>
    </xf>
    <xf numFmtId="0" fontId="14" fillId="36" borderId="282" xfId="164" applyFill="1" applyBorder="1" applyAlignment="1">
      <alignment vertical="center"/>
    </xf>
    <xf numFmtId="0" fontId="14" fillId="36" borderId="268" xfId="164" applyFill="1" applyBorder="1" applyAlignment="1">
      <alignment vertical="center"/>
    </xf>
    <xf numFmtId="0" fontId="14" fillId="36" borderId="250" xfId="164" applyFill="1" applyBorder="1" applyAlignment="1">
      <alignment vertical="center"/>
    </xf>
    <xf numFmtId="0" fontId="14" fillId="40" borderId="211" xfId="164" applyFill="1" applyBorder="1" applyAlignment="1">
      <alignment horizontal="center" vertical="center"/>
    </xf>
    <xf numFmtId="0" fontId="14" fillId="40" borderId="253" xfId="164" applyFill="1" applyBorder="1" applyAlignment="1">
      <alignment horizontal="center" vertical="center"/>
    </xf>
    <xf numFmtId="0" fontId="14" fillId="36" borderId="211" xfId="164" applyFill="1" applyBorder="1" applyAlignment="1">
      <alignment horizontal="center" vertical="center"/>
    </xf>
    <xf numFmtId="0" fontId="14" fillId="36" borderId="253" xfId="164" applyFill="1" applyBorder="1" applyAlignment="1">
      <alignment horizontal="center" vertical="center"/>
    </xf>
    <xf numFmtId="0" fontId="14" fillId="40" borderId="256" xfId="164" applyFill="1" applyBorder="1" applyAlignment="1">
      <alignment horizontal="center" vertical="center"/>
    </xf>
    <xf numFmtId="0" fontId="14" fillId="36" borderId="257" xfId="164" applyFill="1" applyBorder="1" applyAlignment="1">
      <alignment horizontal="center" vertical="center"/>
    </xf>
    <xf numFmtId="0" fontId="14" fillId="37" borderId="275" xfId="164" applyFill="1" applyBorder="1" applyAlignment="1">
      <alignment horizontal="left" vertical="center" wrapText="1"/>
    </xf>
    <xf numFmtId="0" fontId="14" fillId="37" borderId="256" xfId="164" applyFill="1" applyBorder="1" applyAlignment="1">
      <alignment horizontal="center" vertical="center"/>
    </xf>
    <xf numFmtId="0" fontId="117" fillId="0" borderId="0" xfId="182" applyNumberFormat="1" applyFont="1"/>
    <xf numFmtId="0" fontId="115" fillId="0" borderId="244" xfId="185" applyFont="1" applyBorder="1" applyAlignment="1">
      <alignment horizontal="center" vertical="center"/>
    </xf>
    <xf numFmtId="0" fontId="118" fillId="0" borderId="251" xfId="182" applyNumberFormat="1" applyFont="1" applyBorder="1" applyAlignment="1">
      <alignment horizontal="right" vertical="center"/>
    </xf>
    <xf numFmtId="9" fontId="118" fillId="0" borderId="251" xfId="182" applyNumberFormat="1" applyFont="1" applyBorder="1" applyAlignment="1">
      <alignment horizontal="center" vertical="center"/>
    </xf>
    <xf numFmtId="0" fontId="112" fillId="0" borderId="251" xfId="182" applyNumberFormat="1" applyFont="1" applyBorder="1" applyAlignment="1">
      <alignment vertical="center"/>
    </xf>
    <xf numFmtId="0" fontId="114" fillId="0" borderId="245" xfId="182" applyNumberFormat="1" applyFont="1" applyBorder="1" applyAlignment="1">
      <alignment vertical="center"/>
    </xf>
    <xf numFmtId="0" fontId="109" fillId="0" borderId="246" xfId="182" applyNumberFormat="1" applyFont="1" applyBorder="1" applyAlignment="1">
      <alignment horizontal="center" vertical="center"/>
    </xf>
    <xf numFmtId="0" fontId="109" fillId="0" borderId="246" xfId="182" applyNumberFormat="1" applyFont="1" applyBorder="1"/>
    <xf numFmtId="0" fontId="109" fillId="0" borderId="283" xfId="182" applyNumberFormat="1" applyFont="1" applyBorder="1"/>
    <xf numFmtId="0" fontId="109" fillId="0" borderId="283" xfId="182" applyNumberFormat="1" applyFont="1" applyBorder="1" applyAlignment="1">
      <alignment horizontal="right" vertical="center"/>
    </xf>
    <xf numFmtId="191" fontId="109" fillId="39" borderId="0" xfId="185" applyNumberFormat="1" applyFont="1" applyFill="1" applyBorder="1" applyAlignment="1">
      <alignment horizontal="center" vertical="center"/>
    </xf>
    <xf numFmtId="191" fontId="109" fillId="39" borderId="0" xfId="182" applyNumberFormat="1" applyFont="1" applyFill="1" applyBorder="1" applyAlignment="1">
      <alignment horizontal="center" vertical="center"/>
    </xf>
    <xf numFmtId="0" fontId="109" fillId="0" borderId="272" xfId="182" applyNumberFormat="1" applyFont="1" applyBorder="1" applyAlignment="1">
      <alignment horizontal="center" vertical="center"/>
    </xf>
    <xf numFmtId="0" fontId="109" fillId="39" borderId="0" xfId="182" applyNumberFormat="1" applyFont="1" applyFill="1" applyBorder="1" applyAlignment="1">
      <alignment horizontal="left" vertical="center"/>
    </xf>
    <xf numFmtId="206" fontId="109" fillId="39" borderId="0" xfId="127" applyNumberFormat="1" applyFont="1" applyFill="1" applyBorder="1" applyAlignment="1">
      <alignment horizontal="left" vertical="center"/>
    </xf>
    <xf numFmtId="0" fontId="109" fillId="0" borderId="0" xfId="182" applyNumberFormat="1" applyFont="1" applyBorder="1" applyAlignment="1">
      <alignment horizontal="center" vertical="center"/>
    </xf>
    <xf numFmtId="209" fontId="109" fillId="0" borderId="283" xfId="127" applyNumberFormat="1" applyFont="1" applyBorder="1" applyAlignment="1">
      <alignment horizontal="right" vertical="center"/>
    </xf>
    <xf numFmtId="191" fontId="109" fillId="0" borderId="0" xfId="182" applyNumberFormat="1" applyFont="1" applyBorder="1" applyAlignment="1">
      <alignment horizontal="left" vertical="center"/>
    </xf>
    <xf numFmtId="191" fontId="109" fillId="0" borderId="0" xfId="182" applyNumberFormat="1" applyFont="1" applyBorder="1" applyAlignment="1">
      <alignment horizontal="center" vertical="center"/>
    </xf>
    <xf numFmtId="209" fontId="109" fillId="0" borderId="150" xfId="127" applyNumberFormat="1" applyFont="1" applyBorder="1" applyAlignment="1">
      <alignment horizontal="right" vertical="center"/>
    </xf>
    <xf numFmtId="0" fontId="109" fillId="0" borderId="284" xfId="182" applyNumberFormat="1" applyFont="1" applyBorder="1"/>
    <xf numFmtId="0" fontId="109" fillId="0" borderId="271" xfId="182" applyNumberFormat="1" applyFont="1" applyBorder="1"/>
    <xf numFmtId="209" fontId="109" fillId="0" borderId="150" xfId="127" applyNumberFormat="1" applyFont="1" applyBorder="1" applyAlignment="1"/>
    <xf numFmtId="0" fontId="109" fillId="0" borderId="285" xfId="182" applyNumberFormat="1" applyFont="1" applyBorder="1" applyAlignment="1">
      <alignment horizontal="centerContinuous" vertical="center"/>
    </xf>
    <xf numFmtId="0" fontId="109" fillId="0" borderId="286" xfId="182" applyNumberFormat="1" applyFont="1" applyBorder="1" applyAlignment="1">
      <alignment horizontal="centerContinuous" vertical="center"/>
    </xf>
    <xf numFmtId="209" fontId="109" fillId="0" borderId="211" xfId="127" applyNumberFormat="1" applyFont="1" applyBorder="1" applyAlignment="1">
      <alignment horizontal="right" vertical="center"/>
    </xf>
    <xf numFmtId="49" fontId="0" fillId="0" borderId="10" xfId="183" applyNumberFormat="1" applyFont="1" applyBorder="1" applyAlignment="1">
      <alignment horizontal="center" vertical="center"/>
    </xf>
    <xf numFmtId="49" fontId="0" fillId="0" borderId="61" xfId="183" applyNumberFormat="1" applyFont="1" applyBorder="1" applyAlignment="1">
      <alignment horizontal="center" vertical="center"/>
    </xf>
    <xf numFmtId="49" fontId="0" fillId="0" borderId="43" xfId="183" applyNumberFormat="1" applyFont="1" applyBorder="1" applyAlignment="1">
      <alignment horizontal="center" vertical="center"/>
    </xf>
    <xf numFmtId="49" fontId="0" fillId="0" borderId="21" xfId="183" applyNumberFormat="1" applyFont="1" applyBorder="1" applyAlignment="1">
      <alignment horizontal="center" vertical="center"/>
    </xf>
    <xf numFmtId="49" fontId="63" fillId="0" borderId="10" xfId="183" applyNumberFormat="1" applyFont="1" applyBorder="1" applyAlignment="1">
      <alignment horizontal="center" vertical="center"/>
    </xf>
    <xf numFmtId="49" fontId="0" fillId="0" borderId="43" xfId="127" applyNumberFormat="1" applyFont="1" applyFill="1" applyBorder="1" applyAlignment="1" applyProtection="1">
      <alignment horizontal="right" vertical="center" shrinkToFit="1"/>
    </xf>
    <xf numFmtId="186" fontId="0" fillId="0" borderId="43" xfId="127" applyNumberFormat="1" applyFont="1" applyFill="1" applyBorder="1" applyAlignment="1" applyProtection="1">
      <alignment horizontal="right" vertical="center" shrinkToFit="1"/>
    </xf>
    <xf numFmtId="186" fontId="0" fillId="0" borderId="287" xfId="127" applyNumberFormat="1" applyFont="1" applyFill="1" applyBorder="1" applyAlignment="1" applyProtection="1">
      <alignment horizontal="right" vertical="center" shrinkToFit="1"/>
    </xf>
    <xf numFmtId="186" fontId="0" fillId="0" borderId="288" xfId="127" applyNumberFormat="1" applyFont="1" applyFill="1" applyBorder="1" applyAlignment="1" applyProtection="1">
      <alignment horizontal="right" vertical="center" shrinkToFit="1"/>
    </xf>
    <xf numFmtId="186" fontId="0" fillId="0" borderId="18" xfId="127" applyNumberFormat="1" applyFont="1" applyFill="1" applyBorder="1" applyAlignment="1" applyProtection="1">
      <alignment horizontal="right" vertical="center" shrinkToFit="1"/>
    </xf>
    <xf numFmtId="49" fontId="64" fillId="0" borderId="43" xfId="183" applyNumberFormat="1" applyFont="1" applyBorder="1" applyAlignment="1">
      <alignment horizontal="right" vertical="center" shrinkToFit="1"/>
    </xf>
    <xf numFmtId="186" fontId="64" fillId="0" borderId="43" xfId="183" applyNumberFormat="1" applyFont="1" applyBorder="1" applyAlignment="1">
      <alignment horizontal="right" vertical="center" shrinkToFit="1"/>
    </xf>
    <xf numFmtId="203" fontId="64" fillId="0" borderId="61" xfId="111" applyNumberFormat="1" applyFont="1" applyFill="1" applyBorder="1" applyAlignment="1" applyProtection="1">
      <alignment horizontal="right" vertical="center" shrinkToFit="1"/>
    </xf>
    <xf numFmtId="203" fontId="64" fillId="0" borderId="62" xfId="111" applyNumberFormat="1" applyFont="1" applyFill="1" applyBorder="1" applyAlignment="1" applyProtection="1">
      <alignment horizontal="right" vertical="center" shrinkToFit="1"/>
    </xf>
    <xf numFmtId="203" fontId="64" fillId="0" borderId="43" xfId="111" applyNumberFormat="1" applyFont="1" applyFill="1" applyBorder="1" applyAlignment="1" applyProtection="1">
      <alignment horizontal="right" vertical="center" shrinkToFit="1"/>
    </xf>
    <xf numFmtId="49" fontId="0" fillId="0" borderId="15" xfId="127" applyNumberFormat="1" applyFont="1" applyFill="1" applyBorder="1" applyAlignment="1" applyProtection="1">
      <alignment horizontal="right" vertical="center" shrinkToFit="1"/>
    </xf>
    <xf numFmtId="186" fontId="0" fillId="0" borderId="15" xfId="127" applyNumberFormat="1" applyFont="1" applyFill="1" applyBorder="1" applyAlignment="1" applyProtection="1">
      <alignment horizontal="right" vertical="center" shrinkToFit="1"/>
    </xf>
    <xf numFmtId="186" fontId="0" fillId="0" borderId="81" xfId="127" applyNumberFormat="1" applyFont="1" applyFill="1" applyBorder="1" applyAlignment="1" applyProtection="1">
      <alignment horizontal="right" vertical="center" shrinkToFit="1"/>
    </xf>
    <xf numFmtId="186" fontId="0" fillId="0" borderId="83" xfId="127" applyNumberFormat="1" applyFont="1" applyFill="1" applyBorder="1" applyAlignment="1" applyProtection="1">
      <alignment horizontal="right" vertical="center" shrinkToFit="1"/>
    </xf>
    <xf numFmtId="49" fontId="64" fillId="0" borderId="13" xfId="183" applyNumberFormat="1" applyFont="1" applyBorder="1" applyAlignment="1">
      <alignment horizontal="right" vertical="center" shrinkToFit="1"/>
    </xf>
    <xf numFmtId="186" fontId="64" fillId="0" borderId="13" xfId="183" applyNumberFormat="1" applyFont="1" applyBorder="1" applyAlignment="1">
      <alignment horizontal="right" vertical="center" shrinkToFit="1"/>
    </xf>
    <xf numFmtId="203" fontId="64" fillId="0" borderId="57" xfId="111" applyNumberFormat="1" applyFont="1" applyFill="1" applyBorder="1" applyAlignment="1" applyProtection="1">
      <alignment horizontal="right" vertical="center" shrinkToFit="1"/>
    </xf>
    <xf numFmtId="203" fontId="64" fillId="0" borderId="80" xfId="111" applyNumberFormat="1" applyFont="1" applyFill="1" applyBorder="1" applyAlignment="1" applyProtection="1">
      <alignment horizontal="right" vertical="center" shrinkToFit="1"/>
    </xf>
    <xf numFmtId="203" fontId="64" fillId="0" borderId="13" xfId="111" applyNumberFormat="1" applyFont="1" applyFill="1" applyBorder="1" applyAlignment="1" applyProtection="1">
      <alignment horizontal="right" vertical="center" shrinkToFit="1"/>
    </xf>
    <xf numFmtId="49" fontId="64" fillId="0" borderId="30" xfId="183" applyNumberFormat="1" applyFont="1" applyBorder="1" applyAlignment="1">
      <alignment horizontal="right" vertical="center" shrinkToFit="1"/>
    </xf>
    <xf numFmtId="186" fontId="64" fillId="0" borderId="30" xfId="183" applyNumberFormat="1" applyFont="1" applyBorder="1" applyAlignment="1">
      <alignment horizontal="right" vertical="center" shrinkToFit="1"/>
    </xf>
    <xf numFmtId="203" fontId="64" fillId="0" borderId="59" xfId="111" applyNumberFormat="1" applyFont="1" applyFill="1" applyBorder="1" applyAlignment="1" applyProtection="1">
      <alignment horizontal="right" vertical="center" shrinkToFit="1"/>
    </xf>
    <xf numFmtId="203" fontId="64" fillId="0" borderId="140" xfId="111" applyNumberFormat="1" applyFont="1" applyFill="1" applyBorder="1" applyAlignment="1" applyProtection="1">
      <alignment horizontal="right" vertical="center" shrinkToFit="1"/>
    </xf>
    <xf numFmtId="203" fontId="64" fillId="0" borderId="30" xfId="111" applyNumberFormat="1" applyFont="1" applyFill="1" applyBorder="1" applyAlignment="1" applyProtection="1">
      <alignment horizontal="right" vertical="center" shrinkToFit="1"/>
    </xf>
    <xf numFmtId="49" fontId="63" fillId="0" borderId="130" xfId="183" applyNumberFormat="1" applyFont="1" applyBorder="1" applyAlignment="1">
      <alignment horizontal="center" vertical="center"/>
    </xf>
    <xf numFmtId="49" fontId="0" fillId="0" borderId="80" xfId="183" applyNumberFormat="1" applyFont="1" applyBorder="1" applyAlignment="1">
      <alignment horizontal="center" vertical="center"/>
    </xf>
    <xf numFmtId="49" fontId="0" fillId="0" borderId="289" xfId="183" applyNumberFormat="1" applyFont="1" applyBorder="1" applyAlignment="1">
      <alignment horizontal="center" vertical="center"/>
    </xf>
    <xf numFmtId="0" fontId="14" fillId="17" borderId="42" xfId="178" applyFont="1" applyFill="1" applyBorder="1" applyAlignment="1">
      <alignment horizontal="center" vertical="center" wrapText="1"/>
    </xf>
    <xf numFmtId="0" fontId="14" fillId="17" borderId="58" xfId="178" applyFont="1" applyFill="1" applyBorder="1" applyAlignment="1">
      <alignment horizontal="center" vertical="center" wrapText="1"/>
    </xf>
    <xf numFmtId="0" fontId="14" fillId="17" borderId="10" xfId="178" applyFont="1" applyFill="1" applyBorder="1" applyAlignment="1">
      <alignment horizontal="center" vertical="center" wrapText="1"/>
    </xf>
    <xf numFmtId="0" fontId="73" fillId="0" borderId="42" xfId="178" applyFont="1" applyBorder="1" applyAlignment="1">
      <alignment horizontal="center" vertical="center"/>
    </xf>
    <xf numFmtId="0" fontId="73" fillId="0" borderId="13" xfId="178" applyFont="1" applyBorder="1" applyAlignment="1">
      <alignment horizontal="center" vertical="center"/>
    </xf>
    <xf numFmtId="0" fontId="73" fillId="0" borderId="48" xfId="178" applyFont="1" applyBorder="1" applyAlignment="1">
      <alignment horizontal="center" vertical="center"/>
    </xf>
    <xf numFmtId="0" fontId="73" fillId="0" borderId="14" xfId="178" applyFont="1" applyBorder="1" applyAlignment="1">
      <alignment horizontal="center" vertical="center"/>
    </xf>
    <xf numFmtId="0" fontId="73" fillId="0" borderId="40" xfId="178" applyFont="1" applyBorder="1" applyAlignment="1">
      <alignment horizontal="center" vertical="center"/>
    </xf>
    <xf numFmtId="0" fontId="74" fillId="0" borderId="53" xfId="178" applyFont="1" applyBorder="1" applyAlignment="1">
      <alignment horizontal="center" vertical="center"/>
    </xf>
    <xf numFmtId="0" fontId="74" fillId="0" borderId="20" xfId="178" applyFont="1" applyBorder="1" applyAlignment="1">
      <alignment horizontal="center" vertical="center"/>
    </xf>
    <xf numFmtId="0" fontId="74" fillId="0" borderId="55" xfId="178" applyFont="1" applyBorder="1" applyAlignment="1">
      <alignment horizontal="center" vertical="center"/>
    </xf>
    <xf numFmtId="49" fontId="60" fillId="0" borderId="220" xfId="0" applyNumberFormat="1" applyFont="1" applyBorder="1" applyAlignment="1">
      <alignment horizontal="left" vertical="center"/>
    </xf>
    <xf numFmtId="188" fontId="13" fillId="30" borderId="220" xfId="126" applyNumberFormat="1" applyFont="1" applyFill="1" applyBorder="1" applyAlignment="1" applyProtection="1">
      <alignment horizontal="center" vertical="center"/>
    </xf>
    <xf numFmtId="188" fontId="13" fillId="30" borderId="220" xfId="126" applyNumberFormat="1" applyFont="1" applyFill="1" applyBorder="1" applyAlignment="1" applyProtection="1">
      <alignment horizontal="left" vertical="center"/>
    </xf>
    <xf numFmtId="0" fontId="48" fillId="0" borderId="290" xfId="0" applyFont="1" applyBorder="1" applyAlignment="1">
      <alignment vertical="center"/>
    </xf>
    <xf numFmtId="0" fontId="48" fillId="0" borderId="291" xfId="0" applyFont="1" applyBorder="1" applyAlignment="1">
      <alignment vertical="center"/>
    </xf>
    <xf numFmtId="0" fontId="48" fillId="0" borderId="292" xfId="0" applyFont="1" applyBorder="1" applyAlignment="1">
      <alignment vertical="center"/>
    </xf>
    <xf numFmtId="201" fontId="48" fillId="21" borderId="73" xfId="0" applyNumberFormat="1" applyFont="1" applyFill="1" applyBorder="1" applyAlignment="1" applyProtection="1">
      <alignment horizontal="right" vertical="center"/>
      <protection locked="0"/>
    </xf>
    <xf numFmtId="188" fontId="48" fillId="0" borderId="73" xfId="123" applyNumberFormat="1" applyFont="1" applyFill="1" applyBorder="1" applyAlignment="1" applyProtection="1">
      <alignment horizontal="right" vertical="center"/>
    </xf>
    <xf numFmtId="184" fontId="48" fillId="0" borderId="73" xfId="123" applyFont="1" applyFill="1" applyBorder="1" applyAlignment="1" applyProtection="1">
      <alignment horizontal="right" vertical="center"/>
    </xf>
    <xf numFmtId="49" fontId="48" fillId="0" borderId="293" xfId="0" applyNumberFormat="1" applyFont="1" applyBorder="1" applyAlignment="1">
      <alignment horizontal="left" vertical="center"/>
    </xf>
    <xf numFmtId="201" fontId="48" fillId="21" borderId="293" xfId="0" applyNumberFormat="1" applyFont="1" applyFill="1" applyBorder="1" applyAlignment="1" applyProtection="1">
      <alignment horizontal="right" vertical="center"/>
      <protection locked="0"/>
    </xf>
    <xf numFmtId="0" fontId="48" fillId="0" borderId="293" xfId="0" applyFont="1" applyBorder="1" applyAlignment="1">
      <alignment horizontal="center" vertical="center"/>
    </xf>
    <xf numFmtId="188" fontId="48" fillId="0" borderId="293" xfId="123" applyNumberFormat="1" applyFont="1" applyFill="1" applyBorder="1" applyAlignment="1" applyProtection="1">
      <alignment horizontal="right" vertical="center"/>
    </xf>
    <xf numFmtId="0" fontId="48" fillId="0" borderId="293" xfId="0" applyFont="1" applyFill="1" applyBorder="1" applyAlignment="1">
      <alignment horizontal="center" vertical="center"/>
    </xf>
    <xf numFmtId="188" fontId="48" fillId="0" borderId="293" xfId="126" applyNumberFormat="1" applyFont="1" applyFill="1" applyBorder="1" applyAlignment="1" applyProtection="1">
      <alignment horizontal="right" vertical="center"/>
    </xf>
    <xf numFmtId="184" fontId="48" fillId="0" borderId="293" xfId="123" applyFont="1" applyFill="1" applyBorder="1" applyAlignment="1" applyProtection="1">
      <alignment horizontal="right" vertical="center"/>
    </xf>
    <xf numFmtId="0" fontId="48" fillId="0" borderId="293" xfId="0" applyFont="1" applyBorder="1" applyAlignment="1">
      <alignment horizontal="center" vertical="center" wrapText="1"/>
    </xf>
    <xf numFmtId="194" fontId="48" fillId="17" borderId="294" xfId="126" applyNumberFormat="1" applyFont="1" applyFill="1" applyBorder="1" applyAlignment="1" applyProtection="1">
      <alignment horizontal="center" vertical="center"/>
    </xf>
    <xf numFmtId="184" fontId="48" fillId="0" borderId="295" xfId="0" applyNumberFormat="1" applyFont="1" applyBorder="1" applyAlignment="1">
      <alignment horizontal="center" vertical="center" shrinkToFit="1"/>
    </xf>
    <xf numFmtId="49" fontId="48" fillId="0" borderId="296" xfId="0" applyNumberFormat="1" applyFont="1" applyFill="1" applyBorder="1" applyAlignment="1">
      <alignment horizontal="left" vertical="center"/>
    </xf>
    <xf numFmtId="49" fontId="48" fillId="0" borderId="72" xfId="0" applyNumberFormat="1" applyFont="1" applyFill="1" applyBorder="1" applyAlignment="1">
      <alignment horizontal="left" vertical="center"/>
    </xf>
    <xf numFmtId="188" fontId="48" fillId="0" borderId="92" xfId="126" applyNumberFormat="1" applyFont="1" applyFill="1" applyBorder="1" applyAlignment="1" applyProtection="1">
      <alignment vertical="center"/>
    </xf>
    <xf numFmtId="195" fontId="48" fillId="24" borderId="73" xfId="126" applyNumberFormat="1" applyFont="1" applyFill="1" applyBorder="1" applyAlignment="1" applyProtection="1">
      <alignment horizontal="right" vertical="center"/>
      <protection locked="0"/>
    </xf>
    <xf numFmtId="185" fontId="48" fillId="0" borderId="73" xfId="126" applyNumberFormat="1" applyFont="1" applyFill="1" applyBorder="1" applyAlignment="1" applyProtection="1">
      <alignment vertical="center"/>
    </xf>
    <xf numFmtId="188" fontId="48" fillId="0" borderId="75" xfId="123" applyNumberFormat="1" applyFont="1" applyFill="1" applyBorder="1" applyAlignment="1" applyProtection="1">
      <alignment horizontal="right" vertical="center"/>
    </xf>
    <xf numFmtId="184" fontId="48" fillId="0" borderId="75" xfId="123" applyFont="1" applyBorder="1" applyAlignment="1">
      <alignment horizontal="right" vertical="center"/>
    </xf>
    <xf numFmtId="198" fontId="48" fillId="0" borderId="79" xfId="126" applyNumberFormat="1" applyFont="1" applyFill="1" applyBorder="1" applyAlignment="1" applyProtection="1">
      <alignment horizontal="right" vertical="center"/>
    </xf>
    <xf numFmtId="184" fontId="48" fillId="0" borderId="79" xfId="123" applyFont="1" applyBorder="1" applyAlignment="1">
      <alignment horizontal="right" vertical="center"/>
    </xf>
    <xf numFmtId="49" fontId="48" fillId="0" borderId="73" xfId="0" applyNumberFormat="1" applyFont="1" applyFill="1" applyBorder="1" applyAlignment="1">
      <alignment horizontal="left" vertical="center"/>
    </xf>
    <xf numFmtId="49" fontId="48" fillId="0" borderId="73" xfId="0" applyNumberFormat="1" applyFont="1" applyBorder="1" applyAlignment="1">
      <alignment horizontal="center" vertical="center"/>
    </xf>
    <xf numFmtId="40" fontId="48" fillId="0" borderId="73" xfId="47" applyNumberFormat="1" applyFont="1" applyFill="1" applyBorder="1" applyAlignment="1" applyProtection="1">
      <alignment horizontal="right" vertical="center"/>
    </xf>
    <xf numFmtId="184" fontId="120" fillId="0" borderId="94" xfId="47" applyFont="1" applyFill="1" applyBorder="1" applyAlignment="1" applyProtection="1">
      <alignment vertical="center"/>
    </xf>
    <xf numFmtId="184" fontId="120" fillId="0" borderId="95" xfId="47" applyFont="1" applyFill="1" applyBorder="1" applyAlignment="1" applyProtection="1">
      <alignment vertical="center"/>
    </xf>
    <xf numFmtId="49" fontId="36" fillId="0" borderId="0" xfId="180" applyNumberFormat="1" applyFont="1" applyFill="1" applyBorder="1" applyAlignment="1">
      <alignment vertical="center" shrinkToFit="1"/>
    </xf>
    <xf numFmtId="0" fontId="50" fillId="27" borderId="211" xfId="0" applyFont="1" applyFill="1" applyBorder="1" applyAlignment="1">
      <alignment horizontal="center" vertical="center" wrapText="1"/>
    </xf>
    <xf numFmtId="0" fontId="50" fillId="27" borderId="224" xfId="0" applyFont="1" applyFill="1" applyBorder="1" applyAlignment="1">
      <alignment horizontal="center" vertical="center" wrapText="1"/>
    </xf>
    <xf numFmtId="0" fontId="50" fillId="27" borderId="225" xfId="0" applyFont="1" applyFill="1" applyBorder="1" applyAlignment="1">
      <alignment horizontal="center" vertical="center" wrapText="1"/>
    </xf>
    <xf numFmtId="0" fontId="50" fillId="27" borderId="297" xfId="0" applyFont="1" applyFill="1" applyBorder="1" applyAlignment="1">
      <alignment horizontal="center" vertical="center" wrapText="1"/>
    </xf>
    <xf numFmtId="0" fontId="50" fillId="0" borderId="226" xfId="0" applyFont="1" applyFill="1" applyBorder="1" applyAlignment="1">
      <alignment horizontal="center" vertical="center" wrapText="1"/>
    </xf>
    <xf numFmtId="43" fontId="50" fillId="0" borderId="232" xfId="0" applyNumberFormat="1" applyFont="1" applyFill="1" applyBorder="1" applyAlignment="1">
      <alignment horizontal="center" vertical="center" wrapText="1"/>
    </xf>
    <xf numFmtId="0" fontId="50" fillId="0" borderId="233" xfId="0" applyFont="1" applyFill="1" applyBorder="1" applyAlignment="1">
      <alignment horizontal="center" vertical="center" wrapText="1"/>
    </xf>
    <xf numFmtId="0" fontId="50" fillId="0" borderId="298" xfId="0" applyFont="1" applyFill="1" applyBorder="1" applyAlignment="1">
      <alignment horizontal="center" vertical="center" wrapText="1"/>
    </xf>
    <xf numFmtId="0" fontId="50" fillId="0" borderId="227" xfId="0" applyFont="1" applyFill="1" applyBorder="1" applyAlignment="1">
      <alignment horizontal="center" vertical="center" wrapText="1"/>
    </xf>
    <xf numFmtId="0" fontId="50" fillId="0" borderId="234" xfId="0" applyFont="1" applyFill="1" applyBorder="1" applyAlignment="1">
      <alignment horizontal="center" vertical="center" wrapText="1"/>
    </xf>
    <xf numFmtId="43" fontId="50" fillId="0" borderId="235" xfId="0" applyNumberFormat="1" applyFont="1" applyFill="1" applyBorder="1" applyAlignment="1">
      <alignment horizontal="center" vertical="center" wrapText="1"/>
    </xf>
    <xf numFmtId="188" fontId="50" fillId="0" borderId="299" xfId="0" applyNumberFormat="1" applyFont="1" applyFill="1" applyBorder="1" applyAlignment="1">
      <alignment horizontal="center" vertical="center" wrapText="1"/>
    </xf>
    <xf numFmtId="0" fontId="50" fillId="0" borderId="228" xfId="0" applyFont="1" applyFill="1" applyBorder="1" applyAlignment="1">
      <alignment horizontal="center" vertical="center" wrapText="1"/>
    </xf>
    <xf numFmtId="0" fontId="50" fillId="0" borderId="236" xfId="0" applyFont="1" applyFill="1" applyBorder="1" applyAlignment="1">
      <alignment horizontal="center" vertical="center" wrapText="1"/>
    </xf>
    <xf numFmtId="0" fontId="50" fillId="0" borderId="237" xfId="0" applyFont="1" applyFill="1" applyBorder="1" applyAlignment="1">
      <alignment horizontal="center" vertical="center" wrapText="1"/>
    </xf>
    <xf numFmtId="43" fontId="50" fillId="0" borderId="237" xfId="0" applyNumberFormat="1" applyFont="1" applyFill="1" applyBorder="1" applyAlignment="1">
      <alignment horizontal="center" vertical="center" wrapText="1"/>
    </xf>
    <xf numFmtId="0" fontId="50" fillId="0" borderId="300" xfId="0" applyFont="1" applyFill="1" applyBorder="1" applyAlignment="1">
      <alignment horizontal="center" vertical="center" wrapText="1"/>
    </xf>
    <xf numFmtId="0" fontId="50" fillId="0" borderId="150" xfId="0" applyFont="1" applyFill="1" applyBorder="1" applyAlignment="1">
      <alignment horizontal="center" vertical="center" wrapText="1"/>
    </xf>
    <xf numFmtId="43" fontId="50" fillId="0" borderId="238" xfId="0" applyNumberFormat="1" applyFont="1" applyFill="1" applyBorder="1" applyAlignment="1">
      <alignment horizontal="center" vertical="center" wrapText="1"/>
    </xf>
    <xf numFmtId="0" fontId="0" fillId="24" borderId="211" xfId="0" applyFill="1" applyBorder="1">
      <alignment vertical="center"/>
    </xf>
    <xf numFmtId="201" fontId="129" fillId="24" borderId="211" xfId="168" applyNumberFormat="1" applyFont="1" applyFill="1" applyBorder="1" applyAlignment="1">
      <alignment horizontal="right" vertical="center"/>
    </xf>
    <xf numFmtId="0" fontId="0" fillId="31" borderId="211" xfId="0" applyFill="1" applyBorder="1">
      <alignment vertical="center"/>
    </xf>
    <xf numFmtId="201" fontId="129" fillId="31" borderId="211" xfId="168" applyNumberFormat="1" applyFont="1" applyFill="1" applyBorder="1" applyAlignment="1">
      <alignment horizontal="right" vertical="center"/>
    </xf>
    <xf numFmtId="0" fontId="85" fillId="31" borderId="211" xfId="164" applyFont="1" applyFill="1" applyBorder="1">
      <alignment vertical="center"/>
    </xf>
    <xf numFmtId="201" fontId="85" fillId="31" borderId="211" xfId="164" applyNumberFormat="1" applyFont="1" applyFill="1" applyBorder="1" applyAlignment="1">
      <alignment horizontal="right" vertical="center"/>
    </xf>
    <xf numFmtId="199" fontId="48" fillId="16" borderId="14" xfId="121" applyNumberFormat="1" applyFont="1" applyFill="1" applyBorder="1" applyAlignment="1" applyProtection="1">
      <alignment horizontal="center" vertical="center"/>
    </xf>
    <xf numFmtId="0" fontId="71" fillId="0" borderId="0" xfId="181" applyFont="1" applyBorder="1" applyAlignment="1">
      <alignment vertical="center" shrinkToFit="1"/>
    </xf>
    <xf numFmtId="0" fontId="13" fillId="0" borderId="0" xfId="181" applyBorder="1" applyAlignment="1">
      <alignment vertical="center" wrapText="1"/>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4" fillId="12" borderId="15" xfId="0" applyFont="1" applyFill="1" applyBorder="1" applyAlignment="1">
      <alignment horizontal="center" vertical="center"/>
    </xf>
    <xf numFmtId="0" fontId="24" fillId="12" borderId="15" xfId="0" applyFont="1" applyFill="1" applyBorder="1" applyAlignment="1">
      <alignment horizontal="center" vertical="center" wrapText="1"/>
    </xf>
    <xf numFmtId="0" fontId="25" fillId="12" borderId="14" xfId="0" applyFont="1" applyFill="1" applyBorder="1" applyAlignment="1">
      <alignment horizontal="center" vertical="center" wrapText="1"/>
    </xf>
    <xf numFmtId="0" fontId="25" fillId="12" borderId="49" xfId="0" applyFont="1" applyFill="1" applyBorder="1" applyAlignment="1">
      <alignment horizontal="center" vertical="center"/>
    </xf>
    <xf numFmtId="0" fontId="25" fillId="12" borderId="2" xfId="0" applyFont="1" applyFill="1" applyBorder="1" applyAlignment="1">
      <alignment horizontal="center" vertical="center"/>
    </xf>
    <xf numFmtId="0" fontId="25" fillId="12" borderId="39" xfId="0" applyFont="1" applyFill="1" applyBorder="1" applyAlignment="1">
      <alignment horizontal="center" vertical="center"/>
    </xf>
    <xf numFmtId="0" fontId="25" fillId="12" borderId="10" xfId="0" applyFont="1" applyFill="1" applyBorder="1" applyAlignment="1">
      <alignment horizontal="center" vertical="center"/>
    </xf>
    <xf numFmtId="0" fontId="24" fillId="12" borderId="14" xfId="0" applyFont="1" applyFill="1" applyBorder="1" applyAlignment="1">
      <alignment horizontal="center" vertical="center"/>
    </xf>
    <xf numFmtId="0" fontId="24" fillId="12" borderId="21" xfId="0" applyFont="1" applyFill="1" applyBorder="1" applyAlignment="1">
      <alignment horizontal="center" vertical="center"/>
    </xf>
    <xf numFmtId="0" fontId="17" fillId="0" borderId="0" xfId="0" applyFont="1" applyBorder="1" applyAlignment="1">
      <alignment horizontal="center" vertical="center"/>
    </xf>
    <xf numFmtId="0" fontId="20" fillId="11" borderId="5" xfId="0" applyFont="1" applyFill="1" applyBorder="1" applyAlignment="1" applyProtection="1">
      <alignment horizontal="left" vertical="center" shrinkToFit="1"/>
      <protection locked="0"/>
    </xf>
    <xf numFmtId="186" fontId="20" fillId="0" borderId="5" xfId="121" applyNumberFormat="1" applyFont="1" applyFill="1" applyBorder="1" applyAlignment="1" applyProtection="1">
      <alignment horizontal="left" vertical="center" shrinkToFit="1"/>
      <protection locked="0"/>
    </xf>
    <xf numFmtId="0" fontId="25" fillId="12" borderId="14" xfId="0" applyFont="1" applyFill="1" applyBorder="1" applyAlignment="1">
      <alignment horizontal="center" vertical="center"/>
    </xf>
    <xf numFmtId="0" fontId="136" fillId="0" borderId="0" xfId="0" applyFont="1" applyBorder="1" applyAlignment="1">
      <alignment horizontal="left" vertical="center"/>
    </xf>
    <xf numFmtId="184" fontId="37" fillId="0" borderId="301" xfId="121" applyFont="1" applyFill="1" applyBorder="1" applyAlignment="1" applyProtection="1">
      <alignment horizontal="center" vertical="center"/>
    </xf>
    <xf numFmtId="0" fontId="0" fillId="12" borderId="14" xfId="0" applyFont="1" applyFill="1" applyBorder="1" applyAlignment="1">
      <alignment horizontal="center" vertical="center"/>
    </xf>
    <xf numFmtId="0" fontId="0" fillId="0" borderId="56" xfId="0" applyFont="1" applyBorder="1" applyAlignment="1">
      <alignment horizontal="center" vertical="center" wrapText="1"/>
    </xf>
    <xf numFmtId="0" fontId="23" fillId="20" borderId="272" xfId="0" applyFont="1" applyFill="1" applyBorder="1" applyAlignment="1">
      <alignment horizontal="center" vertical="center" wrapText="1" shrinkToFit="1"/>
    </xf>
    <xf numFmtId="0" fontId="23" fillId="20" borderId="302" xfId="0" applyFont="1" applyFill="1" applyBorder="1" applyAlignment="1">
      <alignment horizontal="center" vertical="center" wrapText="1" shrinkToFit="1"/>
    </xf>
    <xf numFmtId="186" fontId="23" fillId="13" borderId="21" xfId="121" applyNumberFormat="1" applyFont="1" applyFill="1" applyBorder="1" applyAlignment="1" applyProtection="1">
      <alignment horizontal="center" vertical="center" wrapText="1"/>
    </xf>
    <xf numFmtId="186" fontId="37" fillId="0" borderId="14" xfId="121" applyNumberFormat="1" applyFont="1" applyFill="1" applyBorder="1" applyAlignment="1" applyProtection="1">
      <alignment horizontal="center" vertical="center" shrinkToFit="1"/>
    </xf>
    <xf numFmtId="186" fontId="34" fillId="0" borderId="13" xfId="121" applyNumberFormat="1" applyFont="1" applyFill="1" applyBorder="1" applyAlignment="1" applyProtection="1">
      <alignment horizontal="center" vertical="center" shrinkToFit="1"/>
    </xf>
    <xf numFmtId="186" fontId="23" fillId="15" borderId="21" xfId="121" applyNumberFormat="1" applyFont="1" applyFill="1" applyBorder="1" applyAlignment="1" applyProtection="1">
      <alignment horizontal="center" vertical="center" shrinkToFit="1"/>
    </xf>
    <xf numFmtId="0" fontId="35" fillId="15" borderId="208" xfId="0" applyFont="1" applyFill="1" applyBorder="1" applyAlignment="1">
      <alignment horizontal="center" vertical="center"/>
    </xf>
    <xf numFmtId="0" fontId="35" fillId="15" borderId="81" xfId="0" applyFont="1" applyFill="1" applyBorder="1" applyAlignment="1">
      <alignment horizontal="center" vertical="center"/>
    </xf>
    <xf numFmtId="0" fontId="35" fillId="19" borderId="82" xfId="0" applyFont="1" applyFill="1" applyBorder="1" applyAlignment="1">
      <alignment horizontal="center" vertical="center"/>
    </xf>
    <xf numFmtId="0" fontId="35" fillId="19" borderId="303" xfId="0" applyFont="1" applyFill="1" applyBorder="1" applyAlignment="1">
      <alignment horizontal="center" vertical="center"/>
    </xf>
    <xf numFmtId="0" fontId="35" fillId="19" borderId="5" xfId="0" applyFont="1" applyFill="1" applyBorder="1" applyAlignment="1">
      <alignment horizontal="center" vertical="center"/>
    </xf>
    <xf numFmtId="0" fontId="35" fillId="19" borderId="304" xfId="0" applyFont="1" applyFill="1" applyBorder="1" applyAlignment="1">
      <alignment horizontal="center" vertical="center"/>
    </xf>
    <xf numFmtId="0" fontId="34" fillId="0" borderId="14" xfId="0" applyFont="1" applyFill="1" applyBorder="1" applyAlignment="1">
      <alignment horizontal="center" vertical="center" shrinkToFit="1"/>
    </xf>
    <xf numFmtId="0" fontId="34" fillId="0" borderId="40" xfId="0" applyFont="1" applyFill="1" applyBorder="1" applyAlignment="1">
      <alignment horizontal="center" vertical="center" shrinkToFit="1"/>
    </xf>
    <xf numFmtId="0" fontId="34" fillId="0" borderId="49" xfId="0" applyFont="1" applyFill="1" applyBorder="1" applyAlignment="1">
      <alignment horizontal="center" vertical="center" shrinkToFit="1"/>
    </xf>
    <xf numFmtId="0" fontId="0" fillId="13" borderId="15" xfId="0" applyFont="1" applyFill="1" applyBorder="1" applyAlignment="1">
      <alignment horizontal="center" vertical="center"/>
    </xf>
    <xf numFmtId="0" fontId="0" fillId="13" borderId="81" xfId="0" applyFont="1" applyFill="1" applyBorder="1" applyAlignment="1">
      <alignment horizontal="center" vertical="center"/>
    </xf>
    <xf numFmtId="0" fontId="0" fillId="15" borderId="246" xfId="0" applyFont="1" applyFill="1" applyBorder="1" applyAlignment="1">
      <alignment horizontal="center" vertical="center"/>
    </xf>
    <xf numFmtId="0" fontId="0" fillId="15" borderId="211" xfId="0" applyFont="1" applyFill="1" applyBorder="1" applyAlignment="1">
      <alignment horizontal="center" vertical="center"/>
    </xf>
    <xf numFmtId="0" fontId="0" fillId="0" borderId="305" xfId="0" applyFont="1" applyBorder="1" applyAlignment="1">
      <alignment horizontal="center" vertical="center"/>
    </xf>
    <xf numFmtId="0" fontId="36" fillId="0" borderId="306" xfId="0" applyFont="1" applyBorder="1" applyAlignment="1">
      <alignment horizontal="center" vertical="center"/>
    </xf>
    <xf numFmtId="0" fontId="36" fillId="0" borderId="307" xfId="0" applyFont="1" applyBorder="1" applyAlignment="1">
      <alignment horizontal="center" vertical="center"/>
    </xf>
    <xf numFmtId="0" fontId="36" fillId="0" borderId="308" xfId="0" applyFont="1" applyBorder="1" applyAlignment="1">
      <alignment horizontal="center" vertical="center"/>
    </xf>
    <xf numFmtId="186" fontId="34" fillId="0" borderId="205" xfId="121" applyNumberFormat="1" applyFont="1" applyFill="1" applyBorder="1" applyAlignment="1" applyProtection="1">
      <alignment horizontal="center" vertical="center" shrinkToFit="1"/>
    </xf>
    <xf numFmtId="186" fontId="34" fillId="0" borderId="61" xfId="121" applyNumberFormat="1" applyFont="1" applyFill="1" applyBorder="1" applyAlignment="1" applyProtection="1">
      <alignment horizontal="center" vertical="center" shrinkToFit="1"/>
    </xf>
    <xf numFmtId="186" fontId="34" fillId="20" borderId="272" xfId="121" applyNumberFormat="1" applyFont="1" applyFill="1" applyBorder="1" applyAlignment="1" applyProtection="1">
      <alignment horizontal="center" vertical="center" shrinkToFit="1"/>
    </xf>
    <xf numFmtId="186" fontId="34" fillId="20" borderId="302" xfId="121" applyNumberFormat="1" applyFont="1" applyFill="1" applyBorder="1" applyAlignment="1" applyProtection="1">
      <alignment horizontal="center" vertical="center" shrinkToFit="1"/>
    </xf>
    <xf numFmtId="0" fontId="23" fillId="20" borderId="61" xfId="0" applyFont="1" applyFill="1" applyBorder="1" applyAlignment="1">
      <alignment horizontal="center" vertical="center" wrapText="1" shrinkToFit="1"/>
    </xf>
    <xf numFmtId="0" fontId="23" fillId="13" borderId="2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19" borderId="246" xfId="0" applyFont="1" applyFill="1" applyBorder="1" applyAlignment="1">
      <alignment horizontal="center" vertical="center"/>
    </xf>
    <xf numFmtId="0" fontId="0" fillId="19" borderId="211" xfId="0" applyFont="1" applyFill="1" applyBorder="1" applyAlignment="1">
      <alignment horizontal="center" vertical="center"/>
    </xf>
    <xf numFmtId="186" fontId="34" fillId="0" borderId="84" xfId="121" applyNumberFormat="1" applyFont="1" applyFill="1" applyBorder="1" applyAlignment="1" applyProtection="1">
      <alignment horizontal="center" vertical="center"/>
    </xf>
    <xf numFmtId="186" fontId="34" fillId="0" borderId="58" xfId="121" applyNumberFormat="1" applyFont="1" applyFill="1" applyBorder="1" applyAlignment="1" applyProtection="1">
      <alignment horizontal="center" vertical="center"/>
    </xf>
    <xf numFmtId="186" fontId="35" fillId="13" borderId="61" xfId="121" applyNumberFormat="1" applyFont="1" applyFill="1" applyBorder="1" applyAlignment="1" applyProtection="1">
      <alignment horizontal="center" vertical="center"/>
    </xf>
    <xf numFmtId="186" fontId="35" fillId="15" borderId="48" xfId="121" applyNumberFormat="1" applyFont="1" applyFill="1" applyBorder="1" applyAlignment="1" applyProtection="1">
      <alignment horizontal="center" vertical="center"/>
    </xf>
    <xf numFmtId="186" fontId="35" fillId="15" borderId="57" xfId="121" applyNumberFormat="1" applyFont="1" applyFill="1" applyBorder="1" applyAlignment="1" applyProtection="1">
      <alignment horizontal="center" vertical="center"/>
    </xf>
    <xf numFmtId="186" fontId="35" fillId="19" borderId="82" xfId="121" applyNumberFormat="1" applyFont="1" applyFill="1" applyBorder="1" applyAlignment="1" applyProtection="1">
      <alignment horizontal="center" vertical="center"/>
    </xf>
    <xf numFmtId="186" fontId="35" fillId="19" borderId="309" xfId="121" applyNumberFormat="1" applyFont="1" applyFill="1" applyBorder="1" applyAlignment="1" applyProtection="1">
      <alignment horizontal="center" vertical="center"/>
    </xf>
    <xf numFmtId="186" fontId="35" fillId="19" borderId="5" xfId="121" applyNumberFormat="1" applyFont="1" applyFill="1" applyBorder="1" applyAlignment="1" applyProtection="1">
      <alignment horizontal="center" vertical="center"/>
    </xf>
    <xf numFmtId="186" fontId="35" fillId="19" borderId="310" xfId="121" applyNumberFormat="1" applyFont="1" applyFill="1" applyBorder="1" applyAlignment="1" applyProtection="1">
      <alignment horizontal="center" vertical="center"/>
    </xf>
    <xf numFmtId="0" fontId="23" fillId="13" borderId="30"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23" fillId="15" borderId="21" xfId="0" applyFont="1" applyFill="1" applyBorder="1" applyAlignment="1">
      <alignment horizontal="center" vertical="center"/>
    </xf>
    <xf numFmtId="0" fontId="34" fillId="0" borderId="58" xfId="0" applyFont="1" applyFill="1" applyBorder="1" applyAlignment="1">
      <alignment horizontal="center" vertical="center" wrapText="1"/>
    </xf>
    <xf numFmtId="0" fontId="35" fillId="13" borderId="15" xfId="0" applyFont="1" applyFill="1" applyBorder="1" applyAlignment="1">
      <alignment horizontal="center" vertical="center" shrinkToFit="1"/>
    </xf>
    <xf numFmtId="0" fontId="23" fillId="15" borderId="30" xfId="0" applyFont="1" applyFill="1" applyBorder="1" applyAlignment="1">
      <alignment horizontal="center" vertical="center"/>
    </xf>
    <xf numFmtId="0" fontId="23" fillId="0" borderId="20" xfId="0" applyFont="1" applyFill="1" applyBorder="1" applyAlignment="1" applyProtection="1">
      <alignment horizontal="center" vertical="center" wrapText="1"/>
      <protection locked="0"/>
    </xf>
    <xf numFmtId="0" fontId="33" fillId="0" borderId="311" xfId="0" applyFont="1" applyFill="1" applyBorder="1" applyAlignment="1">
      <alignment horizontal="center" vertical="center"/>
    </xf>
    <xf numFmtId="0" fontId="33" fillId="0" borderId="312" xfId="0" applyFont="1" applyFill="1" applyBorder="1" applyAlignment="1">
      <alignment horizontal="center" vertical="center"/>
    </xf>
    <xf numFmtId="0" fontId="33" fillId="0" borderId="313" xfId="0" applyFont="1" applyFill="1" applyBorder="1" applyAlignment="1">
      <alignment horizontal="center" vertical="center"/>
    </xf>
    <xf numFmtId="186" fontId="33" fillId="0" borderId="311" xfId="121" applyNumberFormat="1" applyFont="1" applyFill="1" applyBorder="1" applyAlignment="1" applyProtection="1">
      <alignment horizontal="center" vertical="center"/>
    </xf>
    <xf numFmtId="186" fontId="33" fillId="0" borderId="312" xfId="121" applyNumberFormat="1" applyFont="1" applyFill="1" applyBorder="1" applyAlignment="1" applyProtection="1">
      <alignment horizontal="center" vertical="center"/>
    </xf>
    <xf numFmtId="186" fontId="33" fillId="0" borderId="314" xfId="121" applyNumberFormat="1" applyFont="1" applyFill="1" applyBorder="1" applyAlignment="1" applyProtection="1">
      <alignment horizontal="center" vertical="center"/>
    </xf>
    <xf numFmtId="0" fontId="23" fillId="0" borderId="55" xfId="0" applyFont="1" applyFill="1" applyBorder="1" applyAlignment="1" applyProtection="1">
      <alignment horizontal="center" vertical="center" wrapText="1"/>
      <protection locked="0"/>
    </xf>
    <xf numFmtId="0" fontId="34" fillId="0" borderId="60" xfId="0" applyFont="1" applyFill="1" applyBorder="1" applyAlignment="1">
      <alignment horizontal="center" vertical="center" wrapText="1"/>
    </xf>
    <xf numFmtId="0" fontId="23" fillId="16" borderId="53" xfId="0" applyFont="1" applyFill="1" applyBorder="1" applyAlignment="1" applyProtection="1">
      <alignment horizontal="center" vertical="center" wrapText="1"/>
      <protection locked="0"/>
    </xf>
    <xf numFmtId="0" fontId="23" fillId="16" borderId="20" xfId="0" applyFont="1" applyFill="1" applyBorder="1" applyAlignment="1" applyProtection="1">
      <alignment horizontal="center" vertical="center" wrapText="1"/>
      <protection locked="0"/>
    </xf>
    <xf numFmtId="0" fontId="23" fillId="0" borderId="27" xfId="0" applyFont="1" applyBorder="1" applyAlignment="1">
      <alignment horizontal="center" vertical="center"/>
    </xf>
    <xf numFmtId="0" fontId="32" fillId="0" borderId="305" xfId="0" applyFont="1" applyBorder="1" applyAlignment="1">
      <alignment horizontal="center" vertical="center" wrapText="1"/>
    </xf>
    <xf numFmtId="0" fontId="32" fillId="0" borderId="315" xfId="0" applyFont="1" applyBorder="1" applyAlignment="1">
      <alignment horizontal="center" vertical="center" wrapText="1"/>
    </xf>
    <xf numFmtId="0" fontId="23" fillId="0" borderId="139" xfId="0" applyFont="1" applyFill="1" applyBorder="1" applyAlignment="1" applyProtection="1">
      <alignment horizontal="center" vertical="center" wrapText="1"/>
      <protection locked="0"/>
    </xf>
    <xf numFmtId="186" fontId="21" fillId="0" borderId="5" xfId="121" applyNumberFormat="1" applyFont="1" applyFill="1" applyBorder="1" applyAlignment="1" applyProtection="1">
      <alignment horizontal="center" vertical="center"/>
    </xf>
    <xf numFmtId="0" fontId="21" fillId="0" borderId="0" xfId="0" applyFont="1" applyBorder="1" applyAlignment="1">
      <alignment horizontal="right" vertical="center"/>
    </xf>
    <xf numFmtId="0" fontId="21" fillId="0" borderId="5" xfId="0" applyFont="1" applyBorder="1" applyAlignment="1">
      <alignment horizontal="left" vertical="center"/>
    </xf>
    <xf numFmtId="0" fontId="21" fillId="0" borderId="0" xfId="0" applyFont="1" applyFill="1" applyBorder="1" applyAlignment="1">
      <alignment horizontal="right" vertical="center"/>
    </xf>
    <xf numFmtId="0" fontId="21" fillId="0" borderId="5" xfId="0" applyFont="1" applyFill="1" applyBorder="1" applyAlignment="1">
      <alignment horizontal="center" vertical="center" shrinkToFit="1"/>
    </xf>
    <xf numFmtId="0" fontId="21" fillId="0" borderId="5" xfId="0" applyFont="1" applyFill="1" applyBorder="1" applyAlignment="1">
      <alignment horizontal="center" vertical="center"/>
    </xf>
    <xf numFmtId="0" fontId="21" fillId="0" borderId="5" xfId="0"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33" fillId="0" borderId="19" xfId="0" applyFont="1" applyFill="1" applyBorder="1" applyAlignment="1">
      <alignment horizontal="center" vertical="center"/>
    </xf>
    <xf numFmtId="186" fontId="33" fillId="0" borderId="19" xfId="121" applyNumberFormat="1" applyFont="1" applyFill="1" applyBorder="1" applyAlignment="1" applyProtection="1">
      <alignment horizontal="center" vertical="center"/>
    </xf>
    <xf numFmtId="0" fontId="34" fillId="0" borderId="53" xfId="0" applyFont="1" applyFill="1" applyBorder="1" applyAlignment="1">
      <alignment horizontal="center" vertical="center" wrapText="1"/>
    </xf>
    <xf numFmtId="186" fontId="34" fillId="0" borderId="14" xfId="121" applyNumberFormat="1" applyFont="1" applyFill="1" applyBorder="1" applyAlignment="1" applyProtection="1">
      <alignment horizontal="center" vertical="center" shrinkToFit="1"/>
    </xf>
    <xf numFmtId="186" fontId="35" fillId="13" borderId="43" xfId="121" applyNumberFormat="1" applyFont="1" applyFill="1" applyBorder="1" applyAlignment="1" applyProtection="1">
      <alignment horizontal="center" vertical="center"/>
    </xf>
    <xf numFmtId="186" fontId="35" fillId="15" borderId="205" xfId="121" applyNumberFormat="1" applyFont="1" applyFill="1" applyBorder="1" applyAlignment="1" applyProtection="1">
      <alignment horizontal="center" vertical="center"/>
    </xf>
    <xf numFmtId="186" fontId="34" fillId="0" borderId="208" xfId="121" applyNumberFormat="1" applyFont="1" applyFill="1" applyBorder="1" applyAlignment="1" applyProtection="1">
      <alignment horizontal="center" vertical="center" shrinkToFit="1"/>
    </xf>
    <xf numFmtId="184" fontId="37" fillId="0" borderId="311" xfId="121" applyFont="1" applyFill="1" applyBorder="1" applyAlignment="1" applyProtection="1">
      <alignment horizontal="center" vertical="center"/>
    </xf>
    <xf numFmtId="0" fontId="0" fillId="12" borderId="47" xfId="0" applyFont="1" applyFill="1" applyBorder="1" applyAlignment="1">
      <alignment horizontal="center" vertical="center"/>
    </xf>
    <xf numFmtId="0" fontId="0" fillId="15" borderId="15" xfId="0" applyFont="1" applyFill="1" applyBorder="1" applyAlignment="1">
      <alignment horizontal="center" vertical="center"/>
    </xf>
    <xf numFmtId="0" fontId="36" fillId="0" borderId="316" xfId="0" applyFont="1" applyBorder="1" applyAlignment="1">
      <alignment horizontal="center" vertical="center"/>
    </xf>
    <xf numFmtId="4" fontId="44" fillId="17" borderId="111" xfId="0" applyNumberFormat="1" applyFont="1" applyFill="1" applyBorder="1" applyAlignment="1">
      <alignment horizontal="left" vertical="center"/>
    </xf>
    <xf numFmtId="0" fontId="45" fillId="0" borderId="15" xfId="0" applyFont="1" applyBorder="1" applyAlignment="1">
      <alignment horizontal="center" vertical="center"/>
    </xf>
    <xf numFmtId="0" fontId="47" fillId="0" borderId="13" xfId="0" applyFont="1" applyBorder="1" applyAlignment="1">
      <alignment horizontal="left" vertical="center"/>
    </xf>
    <xf numFmtId="0" fontId="48" fillId="17" borderId="108" xfId="0" applyFont="1" applyFill="1" applyBorder="1" applyAlignment="1">
      <alignment horizontal="left" vertical="center" shrinkToFit="1"/>
    </xf>
    <xf numFmtId="0" fontId="44" fillId="17" borderId="108" xfId="0" applyFont="1" applyFill="1" applyBorder="1" applyAlignment="1">
      <alignment horizontal="left" vertical="center"/>
    </xf>
    <xf numFmtId="0" fontId="44" fillId="17" borderId="111" xfId="0" applyFont="1" applyFill="1" applyBorder="1" applyAlignment="1">
      <alignment horizontal="left" vertical="center" shrinkToFit="1"/>
    </xf>
    <xf numFmtId="0" fontId="44" fillId="17" borderId="111" xfId="0" applyFont="1" applyFill="1" applyBorder="1" applyAlignment="1">
      <alignment horizontal="left" vertical="center"/>
    </xf>
    <xf numFmtId="190" fontId="44" fillId="17" borderId="111" xfId="0" applyNumberFormat="1" applyFont="1" applyFill="1" applyBorder="1" applyAlignment="1">
      <alignment horizontal="left" vertical="center"/>
    </xf>
    <xf numFmtId="184" fontId="48" fillId="16" borderId="111" xfId="121" applyFont="1" applyFill="1" applyBorder="1" applyAlignment="1" applyProtection="1">
      <alignment horizontal="left" vertical="center"/>
    </xf>
    <xf numFmtId="0" fontId="44" fillId="17" borderId="112" xfId="0" applyFont="1" applyFill="1" applyBorder="1" applyAlignment="1">
      <alignment horizontal="left" vertical="center"/>
    </xf>
    <xf numFmtId="0" fontId="49" fillId="0" borderId="13" xfId="0" applyFont="1" applyBorder="1" applyAlignment="1">
      <alignment horizontal="left" vertical="center"/>
    </xf>
    <xf numFmtId="188" fontId="48" fillId="0" borderId="317" xfId="121" applyNumberFormat="1" applyFont="1" applyFill="1" applyBorder="1" applyAlignment="1" applyProtection="1">
      <alignment horizontal="center" vertical="center"/>
    </xf>
    <xf numFmtId="184" fontId="48" fillId="16" borderId="108" xfId="121" applyFont="1" applyFill="1" applyBorder="1" applyAlignment="1" applyProtection="1">
      <alignment horizontal="left" vertical="center"/>
    </xf>
    <xf numFmtId="188" fontId="48" fillId="16" borderId="111" xfId="121" applyNumberFormat="1" applyFont="1" applyFill="1" applyBorder="1" applyAlignment="1" applyProtection="1">
      <alignment horizontal="left" vertical="center" shrinkToFit="1"/>
    </xf>
    <xf numFmtId="184" fontId="48" fillId="16" borderId="112" xfId="121" applyFont="1" applyFill="1" applyBorder="1" applyAlignment="1" applyProtection="1">
      <alignment horizontal="left" vertical="center"/>
    </xf>
    <xf numFmtId="0" fontId="49" fillId="0" borderId="43" xfId="0" applyFont="1" applyBorder="1" applyAlignment="1">
      <alignment horizontal="left" vertical="center"/>
    </xf>
    <xf numFmtId="0" fontId="50" fillId="0" borderId="14" xfId="0" applyFont="1" applyBorder="1" applyAlignment="1">
      <alignment horizontal="left" vertical="center" wrapText="1"/>
    </xf>
    <xf numFmtId="0" fontId="50" fillId="0" borderId="49"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48" fillId="0" borderId="14" xfId="0" applyFont="1" applyBorder="1" applyAlignment="1">
      <alignment horizontal="left" vertical="center"/>
    </xf>
    <xf numFmtId="0" fontId="48" fillId="0" borderId="14" xfId="0" applyFont="1" applyBorder="1" applyAlignment="1">
      <alignment horizontal="center" vertical="center"/>
    </xf>
    <xf numFmtId="0" fontId="51" fillId="0" borderId="14" xfId="0" applyFont="1" applyFill="1" applyBorder="1" applyAlignment="1">
      <alignment horizontal="left" vertical="center" wrapText="1" shrinkToFit="1"/>
    </xf>
    <xf numFmtId="0" fontId="41" fillId="0" borderId="14" xfId="0" applyFont="1" applyFill="1" applyBorder="1" applyAlignment="1">
      <alignment horizontal="left" vertical="center"/>
    </xf>
    <xf numFmtId="0" fontId="50" fillId="0" borderId="14" xfId="0" applyFont="1" applyFill="1" applyBorder="1" applyAlignment="1">
      <alignment horizontal="left" vertical="center" wrapText="1"/>
    </xf>
    <xf numFmtId="188" fontId="16" fillId="12" borderId="18" xfId="122" applyNumberFormat="1" applyFont="1" applyFill="1" applyBorder="1" applyAlignment="1" applyProtection="1">
      <alignment horizontal="center" vertical="center" shrinkToFit="1"/>
    </xf>
    <xf numFmtId="188" fontId="16" fillId="12" borderId="30" xfId="122" applyNumberFormat="1" applyFont="1" applyFill="1" applyBorder="1" applyAlignment="1" applyProtection="1">
      <alignment horizontal="center" vertical="center" shrinkToFit="1"/>
    </xf>
    <xf numFmtId="0" fontId="52" fillId="0" borderId="15" xfId="176" applyNumberFormat="1" applyFont="1" applyBorder="1" applyAlignment="1">
      <alignment horizontal="center" vertical="center"/>
    </xf>
    <xf numFmtId="0" fontId="16" fillId="15" borderId="58" xfId="176" applyNumberFormat="1" applyFont="1" applyFill="1" applyBorder="1" applyAlignment="1">
      <alignment horizontal="center" vertical="center"/>
    </xf>
    <xf numFmtId="0" fontId="16" fillId="15" borderId="10" xfId="176" applyNumberFormat="1" applyFont="1" applyFill="1" applyBorder="1" applyAlignment="1">
      <alignment horizontal="center" vertical="center"/>
    </xf>
    <xf numFmtId="0" fontId="16" fillId="15" borderId="14" xfId="176" applyNumberFormat="1" applyFont="1" applyFill="1" applyBorder="1" applyAlignment="1">
      <alignment horizontal="center" vertical="center"/>
    </xf>
    <xf numFmtId="0" fontId="16" fillId="15" borderId="40" xfId="176" applyNumberFormat="1" applyFont="1" applyFill="1" applyBorder="1" applyAlignment="1">
      <alignment horizontal="center" vertical="center"/>
    </xf>
    <xf numFmtId="0" fontId="16" fillId="15" borderId="15" xfId="176" applyNumberFormat="1" applyFont="1" applyFill="1" applyBorder="1" applyAlignment="1">
      <alignment horizontal="center" vertical="center" wrapText="1"/>
    </xf>
    <xf numFmtId="0" fontId="16" fillId="15" borderId="21" xfId="176" applyNumberFormat="1" applyFont="1" applyFill="1" applyBorder="1" applyAlignment="1">
      <alignment horizontal="center" vertical="center"/>
    </xf>
    <xf numFmtId="38" fontId="16" fillId="12" borderId="30" xfId="122" applyNumberFormat="1" applyFont="1" applyFill="1" applyBorder="1" applyAlignment="1" applyProtection="1">
      <alignment horizontal="center" vertical="center" shrinkToFit="1"/>
    </xf>
    <xf numFmtId="0" fontId="16" fillId="41" borderId="47" xfId="176" applyFont="1" applyFill="1" applyBorder="1" applyAlignment="1">
      <alignment horizontal="center" vertical="center"/>
    </xf>
    <xf numFmtId="38" fontId="16" fillId="12" borderId="318" xfId="122" applyNumberFormat="1" applyFont="1" applyFill="1" applyBorder="1" applyAlignment="1" applyProtection="1">
      <alignment horizontal="center" vertical="center" shrinkToFit="1"/>
    </xf>
    <xf numFmtId="0" fontId="16" fillId="11" borderId="47" xfId="176" applyFont="1" applyFill="1" applyBorder="1" applyAlignment="1">
      <alignment horizontal="center" vertical="center"/>
    </xf>
    <xf numFmtId="0" fontId="16" fillId="41" borderId="47" xfId="150" applyFont="1" applyFill="1" applyBorder="1" applyAlignment="1">
      <alignment horizontal="center" vertical="center"/>
    </xf>
    <xf numFmtId="0" fontId="16" fillId="12" borderId="319" xfId="176" applyFont="1" applyFill="1" applyBorder="1" applyAlignment="1">
      <alignment horizontal="center" vertical="center"/>
    </xf>
    <xf numFmtId="0" fontId="16" fillId="12" borderId="30" xfId="176" applyFont="1" applyFill="1" applyBorder="1" applyAlignment="1">
      <alignment horizontal="center" vertical="center"/>
    </xf>
    <xf numFmtId="0" fontId="16" fillId="16" borderId="47" xfId="176" applyFont="1" applyFill="1" applyBorder="1" applyAlignment="1">
      <alignment horizontal="center" vertical="center"/>
    </xf>
    <xf numFmtId="0" fontId="54" fillId="0" borderId="13" xfId="186" applyFont="1" applyBorder="1" applyAlignment="1">
      <alignment horizontal="center" vertical="center"/>
    </xf>
    <xf numFmtId="0" fontId="55" fillId="0" borderId="15" xfId="186" applyFont="1" applyBorder="1" applyAlignment="1">
      <alignment horizontal="center" vertical="center"/>
    </xf>
    <xf numFmtId="0" fontId="54" fillId="0" borderId="61" xfId="186" applyFont="1" applyBorder="1" applyAlignment="1">
      <alignment horizontal="center" vertical="center"/>
    </xf>
    <xf numFmtId="0" fontId="54" fillId="0" borderId="10" xfId="186" applyFont="1" applyBorder="1" applyAlignment="1">
      <alignment horizontal="center" vertical="center"/>
    </xf>
    <xf numFmtId="0" fontId="54" fillId="0" borderId="14" xfId="186" applyFont="1" applyBorder="1" applyAlignment="1">
      <alignment horizontal="center" vertical="center"/>
    </xf>
    <xf numFmtId="0" fontId="54" fillId="0" borderId="14" xfId="186" applyFont="1" applyBorder="1" applyAlignment="1">
      <alignment horizontal="center" vertical="center" wrapText="1"/>
    </xf>
    <xf numFmtId="0" fontId="54" fillId="0" borderId="15" xfId="186" applyFont="1" applyBorder="1" applyAlignment="1">
      <alignment horizontal="left" vertical="center"/>
    </xf>
    <xf numFmtId="0" fontId="54" fillId="0" borderId="15" xfId="186" applyFont="1" applyBorder="1" applyAlignment="1">
      <alignment horizontal="center" vertical="center" shrinkToFit="1"/>
    </xf>
    <xf numFmtId="191" fontId="16" fillId="0" borderId="0" xfId="186" applyNumberFormat="1" applyFont="1" applyBorder="1" applyAlignment="1">
      <alignment horizontal="center" vertical="center"/>
    </xf>
    <xf numFmtId="0" fontId="16" fillId="0" borderId="0" xfId="186" applyFont="1" applyBorder="1" applyAlignment="1">
      <alignment horizontal="center" vertical="center"/>
    </xf>
    <xf numFmtId="0" fontId="44" fillId="0" borderId="89" xfId="0" applyFont="1" applyFill="1" applyBorder="1" applyAlignment="1">
      <alignment horizontal="center" vertical="center" shrinkToFit="1"/>
    </xf>
    <xf numFmtId="0" fontId="44" fillId="0" borderId="86" xfId="0" applyFont="1" applyFill="1" applyBorder="1" applyAlignment="1">
      <alignment horizontal="center" vertical="center" shrinkToFit="1"/>
    </xf>
    <xf numFmtId="0" fontId="44" fillId="0" borderId="87" xfId="0" applyFont="1" applyFill="1" applyBorder="1" applyAlignment="1">
      <alignment horizontal="center" vertical="center" shrinkToFit="1"/>
    </xf>
    <xf numFmtId="0" fontId="57" fillId="0" borderId="15" xfId="0" applyFont="1" applyBorder="1" applyAlignment="1">
      <alignment horizontal="center" vertical="center"/>
    </xf>
    <xf numFmtId="0" fontId="44" fillId="0" borderId="21" xfId="0" applyFont="1" applyBorder="1" applyAlignment="1">
      <alignment horizontal="center" vertical="center"/>
    </xf>
    <xf numFmtId="0" fontId="44" fillId="0" borderId="147"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1" xfId="0" applyFont="1" applyFill="1" applyBorder="1" applyAlignment="1">
      <alignment horizontal="center" vertical="center"/>
    </xf>
    <xf numFmtId="0" fontId="44" fillId="0" borderId="133" xfId="0" applyFont="1" applyFill="1" applyBorder="1" applyAlignment="1">
      <alignment horizontal="center" vertical="center" shrinkToFit="1"/>
    </xf>
    <xf numFmtId="0" fontId="44" fillId="0" borderId="107" xfId="0" applyFont="1" applyFill="1" applyBorder="1" applyAlignment="1">
      <alignment horizontal="center" vertical="center" shrinkToFit="1"/>
    </xf>
    <xf numFmtId="0" fontId="44" fillId="0" borderId="202"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0" borderId="47" xfId="0" applyFont="1" applyFill="1" applyBorder="1" applyAlignment="1">
      <alignment horizontal="center" vertical="center"/>
    </xf>
    <xf numFmtId="0" fontId="44" fillId="0" borderId="14" xfId="0" applyFont="1" applyFill="1" applyBorder="1" applyAlignment="1">
      <alignment horizontal="center" vertical="center" wrapText="1"/>
    </xf>
    <xf numFmtId="0" fontId="44" fillId="17" borderId="5" xfId="0" applyFont="1" applyFill="1" applyBorder="1" applyAlignment="1">
      <alignment horizontal="center" vertical="center"/>
    </xf>
    <xf numFmtId="0" fontId="49" fillId="16" borderId="46" xfId="0" applyFont="1" applyFill="1" applyBorder="1" applyAlignment="1">
      <alignment horizontal="center" vertical="center"/>
    </xf>
    <xf numFmtId="0" fontId="44" fillId="0" borderId="15" xfId="0" applyFont="1" applyFill="1" applyBorder="1" applyAlignment="1">
      <alignment horizontal="center" vertical="center" shrinkToFit="1"/>
    </xf>
    <xf numFmtId="0" fontId="44" fillId="17" borderId="0" xfId="0" applyFont="1" applyFill="1" applyBorder="1" applyAlignment="1">
      <alignment horizontal="center" vertical="center"/>
    </xf>
    <xf numFmtId="0" fontId="44" fillId="0" borderId="88" xfId="0" applyFont="1" applyFill="1" applyBorder="1" applyAlignment="1">
      <alignment horizontal="center" vertical="center" shrinkToFit="1"/>
    </xf>
    <xf numFmtId="0" fontId="44" fillId="0" borderId="47" xfId="0" applyFont="1" applyFill="1" applyBorder="1" applyAlignment="1">
      <alignment horizontal="center" vertical="center" wrapText="1"/>
    </xf>
    <xf numFmtId="0" fontId="44" fillId="12" borderId="14" xfId="0" applyFont="1" applyFill="1" applyBorder="1" applyAlignment="1">
      <alignment horizontal="center" vertical="center"/>
    </xf>
    <xf numFmtId="49" fontId="13" fillId="0" borderId="211" xfId="180" applyNumberFormat="1" applyFont="1" applyBorder="1" applyAlignment="1">
      <alignment horizontal="center" vertical="center"/>
    </xf>
    <xf numFmtId="49" fontId="13" fillId="0" borderId="211" xfId="180" applyNumberFormat="1" applyFont="1" applyBorder="1" applyAlignment="1">
      <alignment horizontal="center" vertical="center" wrapText="1"/>
    </xf>
    <xf numFmtId="0" fontId="13" fillId="0" borderId="285" xfId="180" applyFont="1" applyBorder="1" applyAlignment="1">
      <alignment horizontal="center" vertical="center" wrapText="1"/>
    </xf>
    <xf numFmtId="0" fontId="13" fillId="0" borderId="248" xfId="180" applyFont="1" applyBorder="1" applyAlignment="1">
      <alignment horizontal="center" vertical="center" wrapText="1"/>
    </xf>
    <xf numFmtId="0" fontId="13" fillId="0" borderId="320" xfId="180" applyFont="1" applyBorder="1" applyAlignment="1">
      <alignment horizontal="center" vertical="center" wrapText="1"/>
    </xf>
    <xf numFmtId="0" fontId="48" fillId="0" borderId="164" xfId="0" applyFont="1" applyBorder="1" applyAlignment="1">
      <alignment horizontal="center" vertical="center" wrapText="1"/>
    </xf>
    <xf numFmtId="188" fontId="48" fillId="42" borderId="92" xfId="47" applyNumberFormat="1" applyFont="1" applyFill="1" applyBorder="1" applyAlignment="1" applyProtection="1">
      <alignment horizontal="center" vertical="center"/>
    </xf>
    <xf numFmtId="0" fontId="48" fillId="0" borderId="164" xfId="180" applyFont="1" applyBorder="1" applyAlignment="1">
      <alignment horizontal="center" vertical="center" wrapText="1"/>
    </xf>
    <xf numFmtId="0" fontId="48" fillId="0" borderId="66" xfId="180" applyFont="1" applyBorder="1" applyAlignment="1">
      <alignment horizontal="left" vertical="center"/>
    </xf>
    <xf numFmtId="0" fontId="48" fillId="0" borderId="73" xfId="180" applyFont="1" applyBorder="1" applyAlignment="1">
      <alignment horizontal="left" vertical="center"/>
    </xf>
    <xf numFmtId="188" fontId="48" fillId="0" borderId="73" xfId="47" applyNumberFormat="1" applyFont="1" applyFill="1" applyBorder="1" applyAlignment="1" applyProtection="1">
      <alignment horizontal="left" vertical="center"/>
    </xf>
    <xf numFmtId="0" fontId="48" fillId="0" borderId="290" xfId="0" applyFont="1" applyBorder="1" applyAlignment="1">
      <alignment horizontal="left" vertical="center"/>
    </xf>
    <xf numFmtId="0" fontId="48" fillId="0" borderId="291" xfId="0" applyFont="1" applyBorder="1" applyAlignment="1">
      <alignment horizontal="left" vertical="center"/>
    </xf>
    <xf numFmtId="0" fontId="48" fillId="0" borderId="292" xfId="0" applyFont="1" applyBorder="1" applyAlignment="1">
      <alignment horizontal="left" vertical="center"/>
    </xf>
    <xf numFmtId="188" fontId="48" fillId="0" borderId="290" xfId="126" applyNumberFormat="1" applyFont="1" applyFill="1" applyBorder="1" applyAlignment="1" applyProtection="1">
      <alignment horizontal="left" vertical="center"/>
    </xf>
    <xf numFmtId="188" fontId="48" fillId="0" borderId="321" xfId="126" applyNumberFormat="1" applyFont="1" applyFill="1" applyBorder="1" applyAlignment="1" applyProtection="1">
      <alignment horizontal="left" vertical="center"/>
    </xf>
    <xf numFmtId="188" fontId="48" fillId="0" borderId="290" xfId="123" applyNumberFormat="1" applyFont="1" applyFill="1" applyBorder="1" applyAlignment="1" applyProtection="1">
      <alignment horizontal="center" vertical="center"/>
    </xf>
    <xf numFmtId="188" fontId="48" fillId="0" borderId="291" xfId="123" applyNumberFormat="1" applyFont="1" applyFill="1" applyBorder="1" applyAlignment="1" applyProtection="1">
      <alignment horizontal="center" vertical="center"/>
    </xf>
    <xf numFmtId="188" fontId="48" fillId="0" borderId="292" xfId="123" applyNumberFormat="1" applyFont="1" applyFill="1" applyBorder="1" applyAlignment="1" applyProtection="1">
      <alignment horizontal="center" vertical="center"/>
    </xf>
    <xf numFmtId="188" fontId="48" fillId="43" borderId="93" xfId="0" applyNumberFormat="1" applyFont="1" applyFill="1" applyBorder="1" applyAlignment="1">
      <alignment horizontal="left" vertical="center"/>
    </xf>
    <xf numFmtId="188" fontId="48" fillId="43" borderId="322" xfId="0" applyNumberFormat="1" applyFont="1" applyFill="1" applyBorder="1" applyAlignment="1">
      <alignment horizontal="left" vertical="center"/>
    </xf>
    <xf numFmtId="188" fontId="48" fillId="43" borderId="323" xfId="0" applyNumberFormat="1" applyFont="1" applyFill="1" applyBorder="1" applyAlignment="1">
      <alignment horizontal="left" vertical="center"/>
    </xf>
    <xf numFmtId="188" fontId="60" fillId="30" borderId="92" xfId="126" applyNumberFormat="1" applyFont="1" applyFill="1" applyBorder="1" applyAlignment="1" applyProtection="1">
      <alignment horizontal="center" vertical="center"/>
    </xf>
    <xf numFmtId="0" fontId="45" fillId="0" borderId="324" xfId="164" applyFont="1" applyBorder="1" applyAlignment="1">
      <alignment horizontal="center" vertical="center"/>
    </xf>
    <xf numFmtId="0" fontId="45" fillId="0" borderId="325" xfId="164" applyFont="1" applyBorder="1" applyAlignment="1">
      <alignment horizontal="center" vertical="center"/>
    </xf>
    <xf numFmtId="0" fontId="45" fillId="0" borderId="326" xfId="164" applyFont="1" applyBorder="1" applyAlignment="1">
      <alignment horizontal="center" vertical="center"/>
    </xf>
    <xf numFmtId="0" fontId="48" fillId="0" borderId="327" xfId="164" applyFont="1" applyBorder="1" applyAlignment="1">
      <alignment horizontal="center" vertical="center"/>
    </xf>
    <xf numFmtId="0" fontId="48" fillId="0" borderId="328" xfId="164" applyFont="1" applyBorder="1" applyAlignment="1">
      <alignment horizontal="center" vertical="center"/>
    </xf>
    <xf numFmtId="0" fontId="48" fillId="21" borderId="70" xfId="164" applyFont="1" applyFill="1" applyBorder="1" applyAlignment="1" applyProtection="1">
      <alignment horizontal="center" vertical="center"/>
      <protection locked="0"/>
    </xf>
    <xf numFmtId="0" fontId="48" fillId="0" borderId="329" xfId="164" applyFont="1" applyBorder="1" applyAlignment="1">
      <alignment horizontal="center" vertical="center"/>
    </xf>
    <xf numFmtId="0" fontId="48" fillId="0" borderId="330" xfId="164" applyFont="1" applyBorder="1" applyAlignment="1">
      <alignment horizontal="center" vertical="center"/>
    </xf>
    <xf numFmtId="0" fontId="48" fillId="0" borderId="172" xfId="164" applyFont="1" applyBorder="1" applyAlignment="1">
      <alignment horizontal="center" vertical="center"/>
    </xf>
    <xf numFmtId="188" fontId="48" fillId="0" borderId="331" xfId="126" applyNumberFormat="1" applyFont="1" applyFill="1" applyBorder="1" applyAlignment="1" applyProtection="1">
      <alignment horizontal="center" vertical="center"/>
    </xf>
    <xf numFmtId="0" fontId="48" fillId="0" borderId="331" xfId="164" applyFont="1" applyBorder="1" applyAlignment="1">
      <alignment horizontal="center" vertical="center" wrapText="1"/>
    </xf>
    <xf numFmtId="184" fontId="48" fillId="0" borderId="332" xfId="126" applyFont="1" applyFill="1" applyBorder="1" applyAlignment="1" applyProtection="1">
      <alignment horizontal="center" vertical="center"/>
    </xf>
    <xf numFmtId="0" fontId="48" fillId="0" borderId="103" xfId="180" applyFont="1" applyBorder="1" applyAlignment="1">
      <alignment horizontal="center" vertical="center" wrapText="1"/>
    </xf>
    <xf numFmtId="0" fontId="48" fillId="0" borderId="117" xfId="180" applyFont="1" applyBorder="1" applyAlignment="1">
      <alignment horizontal="center" vertical="center" wrapText="1"/>
    </xf>
    <xf numFmtId="49" fontId="48" fillId="0" borderId="14" xfId="180" applyNumberFormat="1" applyFont="1" applyBorder="1" applyAlignment="1">
      <alignment horizontal="center" vertical="center"/>
    </xf>
    <xf numFmtId="49" fontId="48" fillId="0" borderId="14" xfId="180" applyNumberFormat="1" applyFont="1" applyBorder="1" applyAlignment="1">
      <alignment horizontal="center" vertical="center" wrapText="1"/>
    </xf>
    <xf numFmtId="0" fontId="85" fillId="27" borderId="211" xfId="162" applyFont="1" applyFill="1" applyBorder="1" applyAlignment="1">
      <alignment horizontal="center" vertical="center" wrapText="1"/>
    </xf>
    <xf numFmtId="0" fontId="85" fillId="27" borderId="211" xfId="162" applyFont="1" applyFill="1" applyBorder="1" applyAlignment="1">
      <alignment horizontal="center" vertical="center"/>
    </xf>
    <xf numFmtId="0" fontId="85" fillId="27" borderId="211" xfId="180" applyFont="1" applyFill="1" applyBorder="1" applyAlignment="1">
      <alignment horizontal="center" vertical="center"/>
    </xf>
    <xf numFmtId="0" fontId="13" fillId="0" borderId="176" xfId="0" applyFont="1" applyBorder="1" applyAlignment="1">
      <alignment horizontal="center" vertical="center" wrapText="1"/>
    </xf>
    <xf numFmtId="0" fontId="13" fillId="0" borderId="178" xfId="0" applyFont="1" applyBorder="1" applyAlignment="1">
      <alignment horizontal="center" vertical="center"/>
    </xf>
    <xf numFmtId="0" fontId="13" fillId="0" borderId="176" xfId="0" applyFont="1" applyBorder="1" applyAlignment="1">
      <alignment horizontal="center" vertical="center"/>
    </xf>
    <xf numFmtId="0" fontId="13" fillId="0" borderId="92" xfId="180" applyFont="1" applyBorder="1" applyAlignment="1">
      <alignment horizontal="center" vertical="center"/>
    </xf>
    <xf numFmtId="0" fontId="13" fillId="0" borderId="191" xfId="180" applyFont="1" applyBorder="1" applyAlignment="1">
      <alignment horizontal="left" vertical="center"/>
    </xf>
    <xf numFmtId="0" fontId="13" fillId="0" borderId="73" xfId="180" applyFont="1" applyBorder="1" applyAlignment="1">
      <alignment horizontal="left" vertical="center"/>
    </xf>
    <xf numFmtId="188" fontId="13" fillId="0" borderId="73" xfId="47" applyNumberFormat="1" applyFont="1" applyFill="1" applyBorder="1" applyAlignment="1" applyProtection="1">
      <alignment horizontal="left" vertical="center"/>
    </xf>
    <xf numFmtId="49" fontId="13" fillId="0" borderId="333" xfId="180" applyNumberFormat="1" applyFont="1" applyBorder="1" applyAlignment="1">
      <alignment horizontal="center" vertical="center"/>
    </xf>
    <xf numFmtId="0" fontId="13" fillId="0" borderId="211" xfId="180" applyFont="1" applyBorder="1" applyAlignment="1">
      <alignment horizontal="center" vertical="center" wrapText="1"/>
    </xf>
    <xf numFmtId="0" fontId="13" fillId="0" borderId="219" xfId="180" applyFont="1" applyBorder="1" applyAlignment="1">
      <alignment horizontal="center" vertical="center" wrapText="1"/>
    </xf>
    <xf numFmtId="0" fontId="91" fillId="0" borderId="324" xfId="180" applyFont="1" applyBorder="1" applyAlignment="1">
      <alignment horizontal="center" vertical="center"/>
    </xf>
    <xf numFmtId="0" fontId="45" fillId="0" borderId="325" xfId="180" applyFont="1" applyBorder="1" applyAlignment="1">
      <alignment horizontal="center" vertical="center"/>
    </xf>
    <xf numFmtId="0" fontId="45" fillId="0" borderId="334" xfId="180" applyFont="1" applyBorder="1" applyAlignment="1">
      <alignment horizontal="center" vertical="center"/>
    </xf>
    <xf numFmtId="0" fontId="13" fillId="0" borderId="335" xfId="180" applyFont="1" applyBorder="1" applyAlignment="1">
      <alignment horizontal="center" vertical="center"/>
    </xf>
    <xf numFmtId="0" fontId="13" fillId="0" borderId="128" xfId="180" applyFont="1" applyBorder="1" applyAlignment="1">
      <alignment horizontal="center" vertical="center"/>
    </xf>
    <xf numFmtId="0" fontId="13" fillId="21" borderId="70" xfId="180" applyFont="1" applyFill="1" applyBorder="1" applyAlignment="1" applyProtection="1">
      <alignment horizontal="center" vertical="center"/>
      <protection locked="0"/>
    </xf>
    <xf numFmtId="198" fontId="13" fillId="21" borderId="70" xfId="180" applyNumberFormat="1" applyFont="1" applyFill="1" applyBorder="1" applyAlignment="1" applyProtection="1">
      <alignment horizontal="center" vertical="center"/>
      <protection locked="0"/>
    </xf>
    <xf numFmtId="0" fontId="13" fillId="0" borderId="331" xfId="180" applyFont="1" applyBorder="1" applyAlignment="1">
      <alignment horizontal="center" vertical="center" wrapText="1"/>
    </xf>
    <xf numFmtId="0" fontId="13" fillId="0" borderId="336" xfId="180" applyFont="1" applyBorder="1" applyAlignment="1">
      <alignment horizontal="center" vertical="center" wrapText="1"/>
    </xf>
    <xf numFmtId="0" fontId="13" fillId="0" borderId="337" xfId="180" applyFont="1" applyBorder="1" applyAlignment="1">
      <alignment horizontal="center" vertical="center"/>
    </xf>
    <xf numFmtId="0" fontId="13" fillId="0" borderId="338" xfId="180" applyFont="1" applyBorder="1" applyAlignment="1">
      <alignment horizontal="center" vertical="center"/>
    </xf>
    <xf numFmtId="49" fontId="0" fillId="0" borderId="118" xfId="180" applyNumberFormat="1" applyFont="1" applyBorder="1" applyAlignment="1">
      <alignment horizontal="center" vertical="center"/>
    </xf>
    <xf numFmtId="49" fontId="0" fillId="0" borderId="14" xfId="180" applyNumberFormat="1" applyFont="1" applyBorder="1" applyAlignment="1">
      <alignment horizontal="center" vertical="center" wrapText="1"/>
    </xf>
    <xf numFmtId="49" fontId="0" fillId="0" borderId="14" xfId="183" applyNumberFormat="1" applyFont="1" applyBorder="1" applyAlignment="1">
      <alignment horizontal="center" vertical="center"/>
    </xf>
    <xf numFmtId="49" fontId="13" fillId="0" borderId="40" xfId="183" applyNumberFormat="1" applyBorder="1" applyAlignment="1">
      <alignment horizontal="center" vertical="center" shrinkToFit="1"/>
    </xf>
    <xf numFmtId="49" fontId="0" fillId="0" borderId="10" xfId="183" applyNumberFormat="1" applyFont="1" applyBorder="1" applyAlignment="1">
      <alignment horizontal="center" vertical="center"/>
    </xf>
    <xf numFmtId="49" fontId="0" fillId="0" borderId="339" xfId="183" applyNumberFormat="1" applyFont="1" applyBorder="1" applyAlignment="1">
      <alignment horizontal="left" vertical="center" wrapText="1"/>
    </xf>
    <xf numFmtId="49" fontId="13" fillId="0" borderId="340" xfId="183" applyNumberFormat="1" applyBorder="1" applyAlignment="1">
      <alignment horizontal="center" vertical="center" shrinkToFit="1"/>
    </xf>
    <xf numFmtId="49" fontId="62" fillId="0" borderId="0" xfId="183" applyNumberFormat="1" applyFont="1" applyBorder="1" applyAlignment="1">
      <alignment horizontal="center" vertical="center"/>
    </xf>
    <xf numFmtId="49" fontId="0" fillId="0" borderId="3" xfId="183" applyNumberFormat="1" applyFont="1" applyBorder="1" applyAlignment="1">
      <alignment horizontal="center" vertical="center"/>
    </xf>
    <xf numFmtId="49" fontId="0" fillId="0" borderId="341" xfId="183" applyNumberFormat="1" applyFont="1" applyBorder="1" applyAlignment="1">
      <alignment horizontal="center" vertical="center"/>
    </xf>
    <xf numFmtId="49" fontId="0" fillId="0" borderId="342" xfId="183" applyNumberFormat="1" applyFont="1" applyBorder="1" applyAlignment="1">
      <alignment horizontal="center" vertical="center"/>
    </xf>
    <xf numFmtId="0" fontId="0" fillId="0" borderId="343" xfId="0" applyBorder="1" applyAlignment="1">
      <alignment horizontal="center" vertical="center"/>
    </xf>
    <xf numFmtId="49" fontId="0" fillId="0" borderId="344" xfId="183" applyNumberFormat="1" applyFont="1" applyBorder="1" applyAlignment="1">
      <alignment horizontal="center" vertical="center"/>
    </xf>
    <xf numFmtId="49" fontId="0" fillId="0" borderId="44" xfId="183" applyNumberFormat="1" applyFont="1" applyBorder="1" applyAlignment="1">
      <alignment horizontal="center" vertical="center"/>
    </xf>
    <xf numFmtId="49" fontId="0" fillId="0" borderId="345" xfId="183" applyNumberFormat="1" applyFont="1" applyBorder="1" applyAlignment="1">
      <alignment horizontal="center" vertical="center"/>
    </xf>
    <xf numFmtId="49" fontId="0" fillId="0" borderId="346" xfId="183" applyNumberFormat="1" applyFont="1" applyBorder="1" applyAlignment="1">
      <alignment horizontal="center" vertical="center"/>
    </xf>
    <xf numFmtId="49" fontId="0" fillId="0" borderId="20" xfId="183" applyNumberFormat="1" applyFont="1" applyBorder="1" applyAlignment="1">
      <alignment horizontal="center" vertical="center"/>
    </xf>
    <xf numFmtId="49" fontId="13" fillId="0" borderId="55" xfId="183" applyNumberFormat="1" applyBorder="1" applyAlignment="1">
      <alignment horizontal="center" vertical="center" shrinkToFit="1"/>
    </xf>
    <xf numFmtId="49" fontId="16" fillId="0" borderId="14"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6" fillId="0" borderId="14" xfId="0" applyNumberFormat="1" applyFont="1" applyBorder="1" applyAlignment="1">
      <alignment horizontal="left" vertical="center" wrapText="1"/>
    </xf>
    <xf numFmtId="49" fontId="16" fillId="0" borderId="49"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16" fillId="0" borderId="347"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2" xfId="0" applyNumberFormat="1" applyFont="1" applyBorder="1" applyAlignment="1">
      <alignment horizontal="center" vertical="center"/>
    </xf>
    <xf numFmtId="0" fontId="45" fillId="0" borderId="348" xfId="0" applyFont="1" applyBorder="1" applyAlignment="1">
      <alignment horizontal="center" vertical="center"/>
    </xf>
    <xf numFmtId="0" fontId="48" fillId="0" borderId="328" xfId="0" applyFont="1" applyBorder="1" applyAlignment="1">
      <alignment horizontal="center" vertical="center"/>
    </xf>
    <xf numFmtId="0" fontId="48" fillId="16" borderId="70" xfId="0" applyFont="1" applyFill="1" applyBorder="1" applyAlignment="1" applyProtection="1">
      <alignment horizontal="center" vertical="center"/>
      <protection locked="0"/>
    </xf>
    <xf numFmtId="0" fontId="48" fillId="0" borderId="330" xfId="0" applyFont="1" applyBorder="1" applyAlignment="1">
      <alignment horizontal="center" vertical="center"/>
    </xf>
    <xf numFmtId="0" fontId="48" fillId="0" borderId="172" xfId="0" applyFont="1" applyBorder="1" applyAlignment="1">
      <alignment horizontal="center" vertical="center"/>
    </xf>
    <xf numFmtId="188" fontId="48" fillId="0" borderId="331" xfId="121" applyNumberFormat="1" applyFont="1" applyFill="1" applyBorder="1" applyAlignment="1" applyProtection="1">
      <alignment horizontal="center" vertical="center"/>
    </xf>
    <xf numFmtId="0" fontId="48" fillId="0" borderId="331" xfId="0" applyFont="1" applyBorder="1" applyAlignment="1">
      <alignment horizontal="center" vertical="center" wrapText="1"/>
    </xf>
    <xf numFmtId="184" fontId="48" fillId="0" borderId="349" xfId="121" applyFont="1" applyFill="1" applyBorder="1" applyAlignment="1" applyProtection="1">
      <alignment horizontal="center" vertical="center"/>
    </xf>
    <xf numFmtId="49" fontId="48" fillId="0" borderId="92" xfId="121" applyNumberFormat="1" applyFont="1" applyFill="1" applyBorder="1" applyAlignment="1" applyProtection="1">
      <alignment horizontal="center" vertical="center"/>
    </xf>
    <xf numFmtId="49" fontId="48" fillId="0" borderId="73" xfId="121" applyNumberFormat="1" applyFont="1" applyFill="1" applyBorder="1" applyAlignment="1" applyProtection="1">
      <alignment vertical="center"/>
    </xf>
    <xf numFmtId="49" fontId="48" fillId="0" borderId="14" xfId="175" applyNumberFormat="1" applyFont="1" applyBorder="1" applyAlignment="1">
      <alignment horizontal="center" vertical="center"/>
    </xf>
    <xf numFmtId="49" fontId="48" fillId="0" borderId="14" xfId="175" applyNumberFormat="1" applyFont="1" applyBorder="1" applyAlignment="1">
      <alignment horizontal="center" vertical="center" wrapText="1"/>
    </xf>
    <xf numFmtId="0" fontId="48" fillId="0" borderId="136" xfId="0" applyNumberFormat="1" applyFont="1" applyFill="1" applyBorder="1" applyAlignment="1">
      <alignment horizontal="center" vertical="center" shrinkToFit="1"/>
    </xf>
    <xf numFmtId="0" fontId="48" fillId="0" borderId="87" xfId="0" applyNumberFormat="1" applyFont="1" applyFill="1" applyBorder="1" applyAlignment="1">
      <alignment horizontal="center" vertical="center" shrinkToFit="1"/>
    </xf>
    <xf numFmtId="0" fontId="44" fillId="0" borderId="84" xfId="0" applyFont="1" applyBorder="1" applyAlignment="1">
      <alignment horizontal="center" vertical="center"/>
    </xf>
    <xf numFmtId="0" fontId="44" fillId="0" borderId="12" xfId="0" applyFont="1" applyBorder="1" applyAlignment="1">
      <alignment horizontal="center" vertical="center"/>
    </xf>
    <xf numFmtId="0" fontId="48" fillId="0" borderId="87" xfId="121" applyNumberFormat="1" applyFont="1" applyFill="1" applyBorder="1" applyAlignment="1" applyProtection="1">
      <alignment horizontal="center" vertical="center" shrinkToFit="1"/>
    </xf>
    <xf numFmtId="0" fontId="48" fillId="0" borderId="131" xfId="0" applyNumberFormat="1" applyFont="1" applyFill="1" applyBorder="1" applyAlignment="1">
      <alignment horizontal="center" vertical="center" shrinkToFit="1"/>
    </xf>
    <xf numFmtId="0" fontId="48" fillId="0" borderId="89" xfId="0" applyNumberFormat="1" applyFont="1" applyFill="1" applyBorder="1" applyAlignment="1">
      <alignment horizontal="center" vertical="center" shrinkToFit="1"/>
    </xf>
    <xf numFmtId="0" fontId="48" fillId="0" borderId="133" xfId="0" applyNumberFormat="1" applyFont="1" applyFill="1" applyBorder="1" applyAlignment="1">
      <alignment horizontal="center" vertical="center" shrinkToFit="1"/>
    </xf>
    <xf numFmtId="0" fontId="48" fillId="0" borderId="202" xfId="0" applyNumberFormat="1" applyFont="1" applyFill="1" applyBorder="1" applyAlignment="1">
      <alignment horizontal="center" vertical="center" shrinkToFit="1"/>
    </xf>
    <xf numFmtId="0" fontId="48" fillId="0" borderId="136" xfId="121" applyNumberFormat="1" applyFont="1" applyFill="1" applyBorder="1" applyAlignment="1" applyProtection="1">
      <alignment horizontal="center" vertical="center" shrinkToFit="1"/>
    </xf>
    <xf numFmtId="0" fontId="48" fillId="0" borderId="89" xfId="121" applyNumberFormat="1" applyFont="1" applyFill="1" applyBorder="1" applyAlignment="1" applyProtection="1">
      <alignment horizontal="center" vertical="center" shrinkToFit="1"/>
    </xf>
    <xf numFmtId="0" fontId="48" fillId="0" borderId="14" xfId="121" applyNumberFormat="1" applyFont="1" applyFill="1" applyBorder="1" applyAlignment="1" applyProtection="1">
      <alignment horizontal="center" vertical="center" shrinkToFit="1"/>
    </xf>
    <xf numFmtId="0" fontId="48" fillId="0" borderId="15" xfId="121" applyNumberFormat="1" applyFont="1" applyFill="1" applyBorder="1" applyAlignment="1" applyProtection="1">
      <alignment horizontal="center" vertical="center" shrinkToFit="1"/>
    </xf>
    <xf numFmtId="0" fontId="70" fillId="0" borderId="15" xfId="177" applyFont="1" applyBorder="1" applyAlignment="1">
      <alignment horizontal="center" vertical="center"/>
    </xf>
    <xf numFmtId="0" fontId="14" fillId="17" borderId="13" xfId="178" applyFont="1" applyFill="1" applyBorder="1" applyAlignment="1">
      <alignment horizontal="center" vertical="center" wrapText="1"/>
    </xf>
    <xf numFmtId="0" fontId="14" fillId="17" borderId="23" xfId="178" applyFont="1" applyFill="1" applyBorder="1" applyAlignment="1">
      <alignment horizontal="center" vertical="center" wrapText="1"/>
    </xf>
    <xf numFmtId="0" fontId="14" fillId="17" borderId="21" xfId="178" applyFont="1" applyFill="1" applyBorder="1" applyAlignment="1">
      <alignment horizontal="center" vertical="center" wrapText="1"/>
    </xf>
    <xf numFmtId="0" fontId="14" fillId="17" borderId="350" xfId="178" applyFont="1" applyFill="1" applyBorder="1" applyAlignment="1">
      <alignment horizontal="center" vertical="center" wrapText="1"/>
    </xf>
    <xf numFmtId="0" fontId="75" fillId="0" borderId="43" xfId="165" applyFont="1" applyBorder="1" applyAlignment="1">
      <alignment horizontal="center" vertical="center"/>
    </xf>
    <xf numFmtId="0" fontId="78" fillId="0" borderId="138" xfId="181" applyFont="1" applyBorder="1" applyAlignment="1">
      <alignment horizontal="center" vertical="center"/>
    </xf>
    <xf numFmtId="0" fontId="79" fillId="0" borderId="0" xfId="181" applyFont="1" applyBorder="1" applyAlignment="1">
      <alignment horizontal="center" vertical="center"/>
    </xf>
    <xf numFmtId="0" fontId="82" fillId="0" borderId="305" xfId="181" applyFont="1" applyBorder="1" applyAlignment="1">
      <alignment horizontal="center" vertical="center"/>
    </xf>
    <xf numFmtId="0" fontId="82" fillId="0" borderId="44" xfId="181" applyFont="1" applyBorder="1" applyAlignment="1">
      <alignment horizontal="center" vertical="center"/>
    </xf>
    <xf numFmtId="0" fontId="82" fillId="0" borderId="315" xfId="181" applyFont="1" applyBorder="1" applyAlignment="1">
      <alignment horizontal="center" vertical="center"/>
    </xf>
    <xf numFmtId="0" fontId="82" fillId="0" borderId="48" xfId="181" applyFont="1" applyBorder="1" applyAlignment="1">
      <alignment horizontal="center" vertical="center"/>
    </xf>
    <xf numFmtId="0" fontId="82" fillId="0" borderId="315" xfId="181" applyFont="1" applyBorder="1" applyAlignment="1">
      <alignment horizontal="center" vertical="center" wrapText="1"/>
    </xf>
    <xf numFmtId="0" fontId="83" fillId="0" borderId="351" xfId="181" applyFont="1" applyBorder="1" applyAlignment="1">
      <alignment horizontal="center" vertical="center"/>
    </xf>
    <xf numFmtId="0" fontId="103" fillId="0" borderId="246" xfId="187" applyNumberFormat="1" applyFont="1" applyBorder="1" applyAlignment="1">
      <alignment horizontal="center" vertical="center" shrinkToFit="1"/>
    </xf>
    <xf numFmtId="0" fontId="103" fillId="0" borderId="283" xfId="187" applyNumberFormat="1" applyFont="1" applyBorder="1" applyAlignment="1">
      <alignment horizontal="center" vertical="center" shrinkToFit="1"/>
    </xf>
    <xf numFmtId="0" fontId="103" fillId="0" borderId="150" xfId="187" applyNumberFormat="1" applyFont="1" applyBorder="1" applyAlignment="1">
      <alignment horizontal="center" vertical="center" shrinkToFit="1"/>
    </xf>
    <xf numFmtId="9" fontId="103" fillId="36" borderId="246" xfId="184" applyNumberFormat="1" applyFont="1" applyFill="1" applyBorder="1" applyAlignment="1">
      <alignment horizontal="center" vertical="center"/>
    </xf>
    <xf numFmtId="9" fontId="103" fillId="36" borderId="283" xfId="184" applyNumberFormat="1" applyFont="1" applyFill="1" applyBorder="1" applyAlignment="1">
      <alignment horizontal="center" vertical="center"/>
    </xf>
    <xf numFmtId="9" fontId="103" fillId="36" borderId="150" xfId="184" applyNumberFormat="1" applyFont="1" applyFill="1" applyBorder="1" applyAlignment="1">
      <alignment horizontal="center" vertical="center"/>
    </xf>
    <xf numFmtId="0" fontId="103" fillId="0" borderId="246" xfId="187" applyFont="1" applyBorder="1" applyAlignment="1">
      <alignment horizontal="center" vertical="center"/>
    </xf>
    <xf numFmtId="0" fontId="103" fillId="0" borderId="283" xfId="187" applyFont="1" applyBorder="1" applyAlignment="1">
      <alignment horizontal="center" vertical="center"/>
    </xf>
    <xf numFmtId="0" fontId="103" fillId="0" borderId="150" xfId="187" applyFont="1" applyBorder="1" applyAlignment="1">
      <alignment horizontal="center" vertical="center"/>
    </xf>
    <xf numFmtId="0" fontId="131" fillId="37" borderId="240" xfId="163" applyFont="1" applyFill="1" applyBorder="1" applyAlignment="1">
      <alignment horizontal="left" vertical="top" wrapText="1"/>
    </xf>
    <xf numFmtId="0" fontId="131" fillId="37" borderId="352" xfId="163" applyFont="1" applyFill="1" applyBorder="1" applyAlignment="1">
      <alignment horizontal="left" vertical="top" wrapText="1"/>
    </xf>
    <xf numFmtId="0" fontId="131" fillId="37" borderId="353" xfId="163" applyFont="1" applyFill="1" applyBorder="1" applyAlignment="1">
      <alignment horizontal="left" vertical="top" wrapText="1"/>
    </xf>
    <xf numFmtId="0" fontId="131" fillId="37" borderId="354" xfId="163" applyFont="1" applyFill="1" applyBorder="1" applyAlignment="1">
      <alignment horizontal="left" vertical="top" wrapText="1"/>
    </xf>
    <xf numFmtId="0" fontId="131" fillId="37" borderId="0" xfId="163" applyFont="1" applyFill="1" applyBorder="1" applyAlignment="1">
      <alignment horizontal="left" vertical="top" wrapText="1"/>
    </xf>
    <xf numFmtId="0" fontId="131" fillId="37" borderId="355" xfId="163" applyFont="1" applyFill="1" applyBorder="1" applyAlignment="1">
      <alignment horizontal="left" vertical="top" wrapText="1"/>
    </xf>
    <xf numFmtId="0" fontId="131" fillId="37" borderId="356" xfId="163" applyFont="1" applyFill="1" applyBorder="1" applyAlignment="1">
      <alignment horizontal="left" vertical="top" wrapText="1"/>
    </xf>
    <xf numFmtId="0" fontId="131" fillId="37" borderId="241" xfId="163" applyFont="1" applyFill="1" applyBorder="1" applyAlignment="1">
      <alignment horizontal="left" vertical="top" wrapText="1"/>
    </xf>
    <xf numFmtId="0" fontId="131" fillId="37" borderId="357" xfId="163" applyFont="1" applyFill="1" applyBorder="1" applyAlignment="1">
      <alignment horizontal="left" vertical="top" wrapText="1"/>
    </xf>
    <xf numFmtId="0" fontId="132" fillId="27" borderId="211" xfId="187" applyNumberFormat="1" applyFont="1" applyFill="1" applyBorder="1" applyAlignment="1">
      <alignment horizontal="center" vertical="center"/>
    </xf>
    <xf numFmtId="0" fontId="132" fillId="27" borderId="246" xfId="187" applyNumberFormat="1" applyFont="1" applyFill="1" applyBorder="1" applyAlignment="1">
      <alignment horizontal="center" vertical="center" wrapText="1"/>
    </xf>
    <xf numFmtId="0" fontId="132" fillId="27" borderId="150" xfId="163" applyNumberFormat="1" applyFont="1" applyFill="1" applyBorder="1" applyAlignment="1">
      <alignment horizontal="center" vertical="center"/>
    </xf>
    <xf numFmtId="0" fontId="132" fillId="27" borderId="285" xfId="187" applyNumberFormat="1" applyFont="1" applyFill="1" applyBorder="1" applyAlignment="1">
      <alignment horizontal="center" vertical="center"/>
    </xf>
    <xf numFmtId="0" fontId="132" fillId="27" borderId="286" xfId="187" applyNumberFormat="1" applyFont="1" applyFill="1" applyBorder="1" applyAlignment="1">
      <alignment horizontal="center" vertical="center"/>
    </xf>
    <xf numFmtId="196" fontId="103" fillId="0" borderId="211" xfId="187" applyNumberFormat="1" applyFont="1" applyBorder="1" applyAlignment="1">
      <alignment horizontal="center" vertical="center"/>
    </xf>
    <xf numFmtId="0" fontId="131" fillId="0" borderId="243" xfId="163" applyFont="1" applyBorder="1" applyAlignment="1">
      <alignment horizontal="left" vertical="center"/>
    </xf>
    <xf numFmtId="0" fontId="131" fillId="0" borderId="358" xfId="163" applyFont="1" applyBorder="1" applyAlignment="1">
      <alignment horizontal="left" vertical="center"/>
    </xf>
    <xf numFmtId="0" fontId="131" fillId="27" borderId="243" xfId="163" applyFont="1" applyFill="1" applyBorder="1" applyAlignment="1">
      <alignment horizontal="center" vertical="center"/>
    </xf>
    <xf numFmtId="0" fontId="131" fillId="27" borderId="358" xfId="163" applyFont="1" applyFill="1" applyBorder="1" applyAlignment="1">
      <alignment horizontal="center" vertical="center"/>
    </xf>
    <xf numFmtId="0" fontId="131" fillId="0" borderId="240" xfId="163" applyFont="1" applyBorder="1" applyAlignment="1">
      <alignment horizontal="left" vertical="top" wrapText="1"/>
    </xf>
    <xf numFmtId="0" fontId="131" fillId="0" borderId="352" xfId="163" applyFont="1" applyBorder="1" applyAlignment="1">
      <alignment horizontal="left" vertical="top" wrapText="1"/>
    </xf>
    <xf numFmtId="0" fontId="131" fillId="0" borderId="353" xfId="163" applyFont="1" applyBorder="1" applyAlignment="1">
      <alignment horizontal="left" vertical="top" wrapText="1"/>
    </xf>
    <xf numFmtId="0" fontId="131" fillId="0" borderId="354" xfId="163" applyFont="1" applyBorder="1" applyAlignment="1">
      <alignment horizontal="left" vertical="top" wrapText="1"/>
    </xf>
    <xf numFmtId="0" fontId="131" fillId="0" borderId="0" xfId="163" applyFont="1" applyBorder="1" applyAlignment="1">
      <alignment horizontal="left" vertical="top" wrapText="1"/>
    </xf>
    <xf numFmtId="0" fontId="131" fillId="0" borderId="355" xfId="163" applyFont="1" applyBorder="1" applyAlignment="1">
      <alignment horizontal="left" vertical="top" wrapText="1"/>
    </xf>
    <xf numFmtId="0" fontId="131" fillId="0" borderId="356" xfId="163" applyFont="1" applyBorder="1" applyAlignment="1">
      <alignment horizontal="left" vertical="top" wrapText="1"/>
    </xf>
    <xf numFmtId="0" fontId="131" fillId="0" borderId="241" xfId="163" applyFont="1" applyBorder="1" applyAlignment="1">
      <alignment horizontal="left" vertical="top" wrapText="1"/>
    </xf>
    <xf numFmtId="0" fontId="131" fillId="0" borderId="357" xfId="163" applyFont="1" applyBorder="1" applyAlignment="1">
      <alignment horizontal="left" vertical="top" wrapText="1"/>
    </xf>
    <xf numFmtId="41" fontId="131" fillId="37" borderId="243" xfId="128" applyFont="1" applyFill="1" applyBorder="1" applyAlignment="1">
      <alignment horizontal="center" vertical="center"/>
    </xf>
    <xf numFmtId="41" fontId="131" fillId="37" borderId="358" xfId="128" applyFont="1" applyFill="1" applyBorder="1" applyAlignment="1">
      <alignment horizontal="center" vertical="center"/>
    </xf>
    <xf numFmtId="204" fontId="131" fillId="0" borderId="9" xfId="163" applyNumberFormat="1" applyFont="1" applyBorder="1" applyAlignment="1">
      <alignment horizontal="center" vertical="center"/>
    </xf>
    <xf numFmtId="0" fontId="131" fillId="0" borderId="9" xfId="163" applyFont="1" applyBorder="1" applyAlignment="1">
      <alignment horizontal="center" vertical="center"/>
    </xf>
    <xf numFmtId="207" fontId="131" fillId="0" borderId="9" xfId="128" applyNumberFormat="1" applyFont="1" applyBorder="1" applyAlignment="1">
      <alignment horizontal="center" vertical="center"/>
    </xf>
    <xf numFmtId="0" fontId="131" fillId="37" borderId="243" xfId="187" applyNumberFormat="1" applyFont="1" applyFill="1" applyBorder="1" applyAlignment="1">
      <alignment horizontal="center" vertical="center" shrinkToFit="1"/>
    </xf>
    <xf numFmtId="0" fontId="131" fillId="37" borderId="358" xfId="187" applyNumberFormat="1" applyFont="1" applyFill="1" applyBorder="1" applyAlignment="1">
      <alignment horizontal="center" vertical="center" shrinkToFit="1"/>
    </xf>
    <xf numFmtId="0" fontId="131" fillId="27" borderId="9" xfId="163" applyFont="1" applyFill="1" applyBorder="1" applyAlignment="1">
      <alignment horizontal="center" vertical="center"/>
    </xf>
    <xf numFmtId="0" fontId="131" fillId="37" borderId="356" xfId="187" applyNumberFormat="1" applyFont="1" applyFill="1" applyBorder="1" applyAlignment="1">
      <alignment horizontal="center" vertical="center" shrinkToFit="1"/>
    </xf>
    <xf numFmtId="0" fontId="131" fillId="37" borderId="357" xfId="187" applyNumberFormat="1" applyFont="1" applyFill="1" applyBorder="1" applyAlignment="1">
      <alignment horizontal="center" vertical="center" shrinkToFit="1"/>
    </xf>
    <xf numFmtId="0" fontId="131" fillId="0" borderId="239" xfId="187" applyNumberFormat="1" applyFont="1" applyFill="1" applyBorder="1" applyAlignment="1">
      <alignment horizontal="center" vertical="center" wrapText="1" shrinkToFit="1"/>
    </xf>
    <xf numFmtId="0" fontId="131" fillId="0" borderId="359" xfId="187" applyNumberFormat="1" applyFont="1" applyFill="1" applyBorder="1" applyAlignment="1">
      <alignment horizontal="center" vertical="center" shrinkToFit="1"/>
    </xf>
    <xf numFmtId="0" fontId="130" fillId="0" borderId="9" xfId="187" applyNumberFormat="1" applyFont="1" applyFill="1" applyBorder="1" applyAlignment="1">
      <alignment horizontal="center" vertical="center"/>
    </xf>
    <xf numFmtId="0" fontId="137" fillId="0" borderId="0" xfId="163" applyFont="1" applyAlignment="1">
      <alignment horizontal="center" vertical="center"/>
    </xf>
    <xf numFmtId="41" fontId="122" fillId="24" borderId="360" xfId="128" applyFont="1" applyFill="1" applyBorder="1" applyAlignment="1">
      <alignment horizontal="left" vertical="center"/>
    </xf>
    <xf numFmtId="41" fontId="122" fillId="24" borderId="361" xfId="128" applyFont="1" applyFill="1" applyBorder="1" applyAlignment="1">
      <alignment horizontal="left" vertical="center"/>
    </xf>
    <xf numFmtId="0" fontId="0" fillId="0" borderId="246" xfId="0" applyBorder="1" applyAlignment="1">
      <alignment horizontal="center" vertical="center"/>
    </xf>
    <xf numFmtId="0" fontId="0" fillId="0" borderId="283" xfId="0" applyBorder="1" applyAlignment="1">
      <alignment horizontal="center" vertical="center"/>
    </xf>
    <xf numFmtId="0" fontId="0" fillId="0" borderId="150" xfId="0" applyBorder="1" applyAlignment="1">
      <alignment horizontal="center" vertical="center"/>
    </xf>
    <xf numFmtId="0" fontId="0" fillId="0" borderId="285" xfId="0" applyBorder="1" applyAlignment="1">
      <alignment horizontal="center" vertical="center"/>
    </xf>
    <xf numFmtId="0" fontId="0" fillId="0" borderId="248" xfId="0" applyBorder="1" applyAlignment="1">
      <alignment horizontal="center" vertical="center"/>
    </xf>
    <xf numFmtId="0" fontId="0" fillId="0" borderId="252" xfId="0" applyBorder="1" applyAlignment="1">
      <alignment horizontal="center" vertical="center"/>
    </xf>
    <xf numFmtId="0" fontId="0" fillId="0" borderId="211" xfId="0" applyBorder="1" applyAlignment="1">
      <alignment horizontal="center" vertical="center"/>
    </xf>
    <xf numFmtId="0" fontId="0" fillId="0" borderId="253" xfId="0" applyBorder="1" applyAlignment="1">
      <alignment horizontal="center" vertical="center"/>
    </xf>
    <xf numFmtId="41" fontId="122" fillId="0" borderId="285" xfId="128" applyFont="1" applyBorder="1" applyAlignment="1">
      <alignment horizontal="left" vertical="center"/>
    </xf>
    <xf numFmtId="41" fontId="122" fillId="0" borderId="286" xfId="128" applyFont="1" applyBorder="1" applyAlignment="1">
      <alignment horizontal="left" vertical="center"/>
    </xf>
    <xf numFmtId="0" fontId="0" fillId="0" borderId="254" xfId="0" applyBorder="1" applyAlignment="1">
      <alignment horizontal="right" vertical="center"/>
    </xf>
    <xf numFmtId="0" fontId="0" fillId="0" borderId="211" xfId="0" applyBorder="1" applyAlignment="1">
      <alignment horizontal="right" vertical="center"/>
    </xf>
    <xf numFmtId="0" fontId="0" fillId="0" borderId="253" xfId="0" applyBorder="1" applyAlignment="1">
      <alignment horizontal="right" vertical="center"/>
    </xf>
    <xf numFmtId="0" fontId="0" fillId="0" borderId="362" xfId="0" applyBorder="1" applyAlignment="1">
      <alignment horizontal="center" vertical="center"/>
    </xf>
    <xf numFmtId="0" fontId="0" fillId="0" borderId="363" xfId="0" applyBorder="1" applyAlignment="1">
      <alignment horizontal="center" vertical="center"/>
    </xf>
    <xf numFmtId="0" fontId="0" fillId="0" borderId="364" xfId="0" applyBorder="1" applyAlignment="1">
      <alignment horizontal="center" vertical="center"/>
    </xf>
    <xf numFmtId="0" fontId="0" fillId="0" borderId="244" xfId="0" applyBorder="1" applyAlignment="1">
      <alignment horizontal="center" vertical="center"/>
    </xf>
    <xf numFmtId="0" fontId="0" fillId="0" borderId="245" xfId="0" applyBorder="1" applyAlignment="1">
      <alignment horizontal="center" vertical="center"/>
    </xf>
    <xf numFmtId="0" fontId="0" fillId="0" borderId="272" xfId="0" applyBorder="1" applyAlignment="1">
      <alignment horizontal="center" vertical="center"/>
    </xf>
    <xf numFmtId="0" fontId="0" fillId="0" borderId="213" xfId="0" applyBorder="1" applyAlignment="1">
      <alignment horizontal="center" vertical="center"/>
    </xf>
    <xf numFmtId="0" fontId="0" fillId="0" borderId="284" xfId="0" applyBorder="1" applyAlignment="1">
      <alignment horizontal="center" vertical="center"/>
    </xf>
    <xf numFmtId="0" fontId="0" fillId="0" borderId="365" xfId="0" applyBorder="1" applyAlignment="1">
      <alignment horizontal="center" vertical="center"/>
    </xf>
    <xf numFmtId="0" fontId="138" fillId="25" borderId="366" xfId="0" applyFont="1" applyFill="1" applyBorder="1" applyAlignment="1">
      <alignment horizontal="center" vertical="center"/>
    </xf>
    <xf numFmtId="0" fontId="138" fillId="25" borderId="273" xfId="0" applyFont="1" applyFill="1" applyBorder="1" applyAlignment="1">
      <alignment horizontal="center" vertical="center"/>
    </xf>
    <xf numFmtId="0" fontId="138" fillId="25" borderId="274" xfId="0" applyFont="1" applyFill="1" applyBorder="1" applyAlignment="1">
      <alignment horizontal="center" vertical="center"/>
    </xf>
    <xf numFmtId="0" fontId="138" fillId="25" borderId="254" xfId="0" applyFont="1" applyFill="1" applyBorder="1" applyAlignment="1">
      <alignment horizontal="center" vertical="center"/>
    </xf>
    <xf numFmtId="0" fontId="138" fillId="25" borderId="211" xfId="0" applyFont="1" applyFill="1" applyBorder="1" applyAlignment="1">
      <alignment horizontal="center" vertical="center"/>
    </xf>
    <xf numFmtId="0" fontId="138" fillId="25" borderId="253" xfId="0" applyFont="1" applyFill="1" applyBorder="1" applyAlignment="1">
      <alignment horizontal="center" vertical="center"/>
    </xf>
    <xf numFmtId="0" fontId="134" fillId="0" borderId="367" xfId="0" applyFont="1" applyBorder="1" applyAlignment="1">
      <alignment horizontal="left" vertical="center"/>
    </xf>
    <xf numFmtId="0" fontId="139" fillId="0" borderId="248" xfId="0" applyFont="1" applyBorder="1" applyAlignment="1">
      <alignment horizontal="left" vertical="center"/>
    </xf>
    <xf numFmtId="0" fontId="139" fillId="0" borderId="252" xfId="0" applyFont="1" applyBorder="1" applyAlignment="1">
      <alignment horizontal="left" vertical="center"/>
    </xf>
    <xf numFmtId="0" fontId="0" fillId="0" borderId="248" xfId="0" applyBorder="1" applyAlignment="1">
      <alignment horizontal="left" vertical="center"/>
    </xf>
    <xf numFmtId="0" fontId="134" fillId="0" borderId="248" xfId="0" applyFont="1" applyBorder="1" applyAlignment="1">
      <alignment horizontal="left" vertical="center"/>
    </xf>
    <xf numFmtId="0" fontId="140" fillId="0" borderId="367" xfId="0" applyFont="1" applyBorder="1" applyAlignment="1">
      <alignment horizontal="left" vertical="center"/>
    </xf>
    <xf numFmtId="0" fontId="140" fillId="0" borderId="248" xfId="0" applyFont="1" applyBorder="1" applyAlignment="1">
      <alignment horizontal="left" vertical="center"/>
    </xf>
    <xf numFmtId="0" fontId="140" fillId="0" borderId="252" xfId="0" applyFont="1" applyBorder="1" applyAlignment="1">
      <alignment horizontal="left" vertical="center"/>
    </xf>
    <xf numFmtId="209" fontId="109" fillId="39" borderId="0" xfId="182" applyNumberFormat="1" applyFont="1" applyFill="1" applyBorder="1" applyAlignment="1">
      <alignment horizontal="center" vertical="center"/>
    </xf>
    <xf numFmtId="184" fontId="109" fillId="39" borderId="0" xfId="127" applyFont="1" applyFill="1" applyBorder="1" applyAlignment="1">
      <alignment horizontal="center" vertical="center"/>
    </xf>
    <xf numFmtId="209" fontId="109" fillId="39" borderId="0" xfId="127" applyNumberFormat="1" applyFont="1" applyFill="1" applyBorder="1" applyAlignment="1">
      <alignment horizontal="right" vertical="center"/>
    </xf>
    <xf numFmtId="0" fontId="115" fillId="27" borderId="251" xfId="185" applyFont="1" applyFill="1" applyBorder="1" applyAlignment="1">
      <alignment horizontal="left" vertical="center"/>
    </xf>
    <xf numFmtId="0" fontId="109" fillId="0" borderId="246" xfId="182" applyNumberFormat="1" applyFont="1" applyBorder="1" applyAlignment="1">
      <alignment horizontal="center" vertical="center" textRotation="255" wrapText="1"/>
    </xf>
    <xf numFmtId="0" fontId="119" fillId="0" borderId="283" xfId="164" applyFont="1" applyBorder="1" applyAlignment="1">
      <alignment vertical="center" textRotation="255" wrapText="1"/>
    </xf>
    <xf numFmtId="0" fontId="119" fillId="0" borderId="150" xfId="164" applyFont="1" applyBorder="1" applyAlignment="1">
      <alignment vertical="center" textRotation="255" wrapText="1"/>
    </xf>
    <xf numFmtId="0" fontId="109" fillId="0" borderId="251" xfId="182" applyNumberFormat="1" applyFont="1" applyBorder="1" applyAlignment="1">
      <alignment horizontal="center" vertical="center"/>
    </xf>
    <xf numFmtId="0" fontId="109" fillId="39" borderId="0" xfId="182" applyNumberFormat="1" applyFont="1" applyFill="1" applyBorder="1" applyAlignment="1">
      <alignment horizontal="center" vertical="center"/>
    </xf>
    <xf numFmtId="209" fontId="109" fillId="39" borderId="0" xfId="127" applyNumberFormat="1" applyFont="1" applyFill="1" applyBorder="1" applyAlignment="1">
      <alignment horizontal="center" vertical="center"/>
    </xf>
    <xf numFmtId="0" fontId="14" fillId="37" borderId="368" xfId="164" applyFill="1" applyBorder="1" applyAlignment="1">
      <alignment horizontal="center" vertical="center"/>
    </xf>
    <xf numFmtId="0" fontId="14" fillId="37" borderId="369" xfId="164" applyFill="1" applyBorder="1" applyAlignment="1">
      <alignment horizontal="center" vertical="center"/>
    </xf>
    <xf numFmtId="0" fontId="14" fillId="38" borderId="262" xfId="164" applyFill="1" applyBorder="1" applyAlignment="1">
      <alignment horizontal="center" vertical="center" wrapText="1"/>
    </xf>
    <xf numFmtId="0" fontId="14" fillId="38" borderId="370" xfId="164" applyFill="1" applyBorder="1" applyAlignment="1">
      <alignment horizontal="center" vertical="center" wrapText="1"/>
    </xf>
    <xf numFmtId="0" fontId="14" fillId="37" borderId="371" xfId="164" applyFill="1" applyBorder="1" applyAlignment="1">
      <alignment horizontal="center" vertical="center"/>
    </xf>
    <xf numFmtId="0" fontId="14" fillId="37" borderId="372" xfId="164" applyFill="1" applyBorder="1" applyAlignment="1">
      <alignment horizontal="center" vertical="center"/>
    </xf>
    <xf numFmtId="0" fontId="14" fillId="37" borderId="373" xfId="164" applyFill="1" applyBorder="1" applyAlignment="1">
      <alignment horizontal="center" vertical="center"/>
    </xf>
    <xf numFmtId="0" fontId="14" fillId="40" borderId="368" xfId="164" applyFill="1" applyBorder="1" applyAlignment="1">
      <alignment horizontal="center" vertical="center"/>
    </xf>
    <xf numFmtId="0" fontId="14" fillId="40" borderId="363" xfId="164" applyFill="1" applyBorder="1" applyAlignment="1">
      <alignment horizontal="center" vertical="center"/>
    </xf>
    <xf numFmtId="0" fontId="14" fillId="40" borderId="369" xfId="164" applyFill="1" applyBorder="1" applyAlignment="1">
      <alignment horizontal="center" vertical="center"/>
    </xf>
    <xf numFmtId="0" fontId="14" fillId="40" borderId="374" xfId="164" applyFill="1" applyBorder="1" applyAlignment="1">
      <alignment horizontal="center" vertical="center"/>
    </xf>
    <xf numFmtId="0" fontId="14" fillId="40" borderId="150" xfId="164" applyFill="1" applyBorder="1" applyAlignment="1">
      <alignment horizontal="center" vertical="center"/>
    </xf>
    <xf numFmtId="0" fontId="14" fillId="40" borderId="273" xfId="164" applyFill="1" applyBorder="1" applyAlignment="1">
      <alignment horizontal="center" vertical="center"/>
    </xf>
    <xf numFmtId="0" fontId="14" fillId="38" borderId="262" xfId="164" applyFill="1" applyBorder="1" applyAlignment="1">
      <alignment horizontal="center" vertical="center"/>
    </xf>
    <xf numFmtId="0" fontId="14" fillId="38" borderId="370" xfId="164" applyFill="1" applyBorder="1" applyAlignment="1">
      <alignment horizontal="center" vertical="center"/>
    </xf>
    <xf numFmtId="0" fontId="14" fillId="40" borderId="274" xfId="164" applyFill="1" applyBorder="1" applyAlignment="1">
      <alignment horizontal="center" vertical="center"/>
    </xf>
    <xf numFmtId="0" fontId="110" fillId="37" borderId="0" xfId="164" applyFont="1" applyFill="1" applyBorder="1" applyAlignment="1">
      <alignment horizontal="center" vertical="center"/>
    </xf>
    <xf numFmtId="0" fontId="14" fillId="38" borderId="375" xfId="164" applyFill="1" applyBorder="1" applyAlignment="1">
      <alignment horizontal="center" vertical="center" wrapText="1"/>
    </xf>
    <xf numFmtId="0" fontId="14" fillId="38" borderId="376" xfId="164" applyFill="1" applyBorder="1" applyAlignment="1">
      <alignment horizontal="center" vertical="center" wrapText="1"/>
    </xf>
    <xf numFmtId="0" fontId="14" fillId="38" borderId="377" xfId="164" applyFill="1" applyBorder="1" applyAlignment="1">
      <alignment horizontal="center" vertical="center" wrapText="1"/>
    </xf>
    <xf numFmtId="0" fontId="14" fillId="38" borderId="378" xfId="164" applyFill="1" applyBorder="1" applyAlignment="1">
      <alignment horizontal="center" vertical="center" wrapText="1"/>
    </xf>
    <xf numFmtId="0" fontId="14" fillId="38" borderId="379" xfId="164" applyFill="1" applyBorder="1" applyAlignment="1">
      <alignment horizontal="center" vertical="center" wrapText="1"/>
    </xf>
    <xf numFmtId="0" fontId="14" fillId="37" borderId="368" xfId="164" applyFill="1" applyBorder="1" applyAlignment="1">
      <alignment horizontal="center" vertical="center" wrapText="1"/>
    </xf>
    <xf numFmtId="0" fontId="14" fillId="37" borderId="363" xfId="164" applyFill="1" applyBorder="1" applyAlignment="1">
      <alignment horizontal="center" vertical="center" wrapText="1"/>
    </xf>
    <xf numFmtId="0" fontId="14" fillId="37" borderId="369" xfId="164" applyFill="1" applyBorder="1" applyAlignment="1">
      <alignment horizontal="center" vertical="center" wrapText="1"/>
    </xf>
    <xf numFmtId="0" fontId="14" fillId="38" borderId="366" xfId="164" applyFill="1" applyBorder="1" applyAlignment="1">
      <alignment horizontal="center" vertical="center"/>
    </xf>
    <xf numFmtId="0" fontId="14" fillId="38" borderId="254" xfId="164" applyFill="1" applyBorder="1" applyAlignment="1">
      <alignment horizontal="center" vertical="center"/>
    </xf>
    <xf numFmtId="0" fontId="14" fillId="38" borderId="255" xfId="164" applyFill="1" applyBorder="1" applyAlignment="1">
      <alignment horizontal="center" vertical="center"/>
    </xf>
    <xf numFmtId="0" fontId="14" fillId="0" borderId="380" xfId="164" applyBorder="1" applyAlignment="1">
      <alignment horizontal="center" vertical="center"/>
    </xf>
    <xf numFmtId="0" fontId="14" fillId="0" borderId="381" xfId="164" applyBorder="1" applyAlignment="1">
      <alignment horizontal="center" vertical="center"/>
    </xf>
    <xf numFmtId="0" fontId="14" fillId="38" borderId="266" xfId="164" applyFill="1" applyBorder="1" applyAlignment="1">
      <alignment horizontal="center" vertical="center"/>
    </xf>
    <xf numFmtId="0" fontId="14" fillId="38" borderId="382" xfId="164" applyFill="1" applyBorder="1" applyAlignment="1">
      <alignment horizontal="center" vertical="center"/>
    </xf>
    <xf numFmtId="196" fontId="51" fillId="0" borderId="211" xfId="187" applyNumberFormat="1" applyFont="1" applyBorder="1" applyAlignment="1">
      <alignment horizontal="center" vertical="center"/>
    </xf>
    <xf numFmtId="0" fontId="51" fillId="0" borderId="246" xfId="187" applyNumberFormat="1" applyFont="1" applyBorder="1" applyAlignment="1">
      <alignment horizontal="center" vertical="center" shrinkToFit="1"/>
    </xf>
    <xf numFmtId="0" fontId="51" fillId="0" borderId="283" xfId="187" applyNumberFormat="1" applyFont="1" applyBorder="1" applyAlignment="1">
      <alignment horizontal="center" vertical="center" shrinkToFit="1"/>
    </xf>
    <xf numFmtId="0" fontId="51" fillId="0" borderId="150" xfId="187" applyNumberFormat="1" applyFont="1" applyBorder="1" applyAlignment="1">
      <alignment horizontal="center" vertical="center" shrinkToFit="1"/>
    </xf>
    <xf numFmtId="9" fontId="51" fillId="36" borderId="246" xfId="184" applyNumberFormat="1" applyFont="1" applyFill="1" applyBorder="1" applyAlignment="1">
      <alignment horizontal="center" vertical="center"/>
    </xf>
    <xf numFmtId="9" fontId="51" fillId="36" borderId="283" xfId="184" applyNumberFormat="1" applyFont="1" applyFill="1" applyBorder="1" applyAlignment="1">
      <alignment horizontal="center" vertical="center"/>
    </xf>
    <xf numFmtId="9" fontId="51" fillId="36" borderId="150" xfId="184" applyNumberFormat="1" applyFont="1" applyFill="1" applyBorder="1" applyAlignment="1">
      <alignment horizontal="center" vertical="center"/>
    </xf>
    <xf numFmtId="0" fontId="51" fillId="0" borderId="246" xfId="187" applyFont="1" applyBorder="1" applyAlignment="1">
      <alignment horizontal="center" vertical="center"/>
    </xf>
    <xf numFmtId="0" fontId="51" fillId="0" borderId="283" xfId="187" applyFont="1" applyBorder="1" applyAlignment="1">
      <alignment horizontal="center" vertical="center"/>
    </xf>
    <xf numFmtId="0" fontId="51" fillId="0" borderId="150" xfId="187" applyFont="1" applyBorder="1" applyAlignment="1">
      <alignment horizontal="center" vertical="center"/>
    </xf>
    <xf numFmtId="0" fontId="78" fillId="0" borderId="0" xfId="181" applyFont="1" applyBorder="1" applyAlignment="1">
      <alignment horizontal="center" vertical="center"/>
    </xf>
    <xf numFmtId="0" fontId="80" fillId="0" borderId="59" xfId="181" applyFont="1" applyBorder="1" applyAlignment="1">
      <alignment vertical="center"/>
    </xf>
    <xf numFmtId="0" fontId="71" fillId="0" borderId="3" xfId="181" applyFont="1" applyBorder="1" applyAlignment="1">
      <alignment vertical="center"/>
    </xf>
    <xf numFmtId="0" fontId="13" fillId="0" borderId="0" xfId="181" applyBorder="1" applyAlignment="1">
      <alignment vertical="center"/>
    </xf>
    <xf numFmtId="0" fontId="0" fillId="0" borderId="0" xfId="181" applyFont="1" applyBorder="1" applyAlignment="1">
      <alignment vertical="center"/>
    </xf>
    <xf numFmtId="0" fontId="13" fillId="0" borderId="82" xfId="181" applyBorder="1" applyAlignment="1">
      <alignment vertical="center"/>
    </xf>
    <xf numFmtId="0" fontId="0" fillId="0" borderId="61" xfId="181" applyFont="1" applyBorder="1" applyAlignment="1">
      <alignment vertical="center"/>
    </xf>
    <xf numFmtId="0" fontId="0" fillId="0" borderId="57" xfId="181" applyFont="1" applyBorder="1" applyAlignment="1">
      <alignment vertical="center"/>
    </xf>
    <xf numFmtId="0" fontId="13" fillId="0" borderId="5" xfId="181" applyBorder="1" applyAlignment="1">
      <alignment vertical="center"/>
    </xf>
  </cellXfs>
  <cellStyles count="188">
    <cellStyle name="??&amp;O?&amp;H?_x0008__x000f__x0007_?_x0007__x0001__x0001_" xfId="1"/>
    <cellStyle name="?W?_laroux" xfId="2"/>
    <cellStyle name="’E‰Y [0.00]_laroux" xfId="3"/>
    <cellStyle name="’E‰Y_laroux" xfId="4"/>
    <cellStyle name="111" xfId="5"/>
    <cellStyle name="20% - 강조색1 2" xfId="6"/>
    <cellStyle name="20% - 강조색1 3" xfId="7"/>
    <cellStyle name="20% - 강조색2 2" xfId="8"/>
    <cellStyle name="20% - 강조색2 3" xfId="9"/>
    <cellStyle name="20% - 강조색3 2" xfId="10"/>
    <cellStyle name="20% - 강조색3 3" xfId="11"/>
    <cellStyle name="20% - 강조색4 2" xfId="12"/>
    <cellStyle name="20% - 강조색4 3" xfId="13"/>
    <cellStyle name="20% - 강조색5 2" xfId="14"/>
    <cellStyle name="20% - 강조색5 3" xfId="15"/>
    <cellStyle name="20% - 강조색6 2" xfId="16"/>
    <cellStyle name="20% - 강조색6 3" xfId="17"/>
    <cellStyle name="40% - 강조색1 2" xfId="18"/>
    <cellStyle name="40% - 강조색1 3" xfId="19"/>
    <cellStyle name="40% - 강조색2 2" xfId="20"/>
    <cellStyle name="40% - 강조색2 3" xfId="21"/>
    <cellStyle name="40% - 강조색3 2" xfId="22"/>
    <cellStyle name="40% - 강조색3 3" xfId="23"/>
    <cellStyle name="40% - 강조색4 2" xfId="24"/>
    <cellStyle name="40% - 강조색4 3" xfId="25"/>
    <cellStyle name="40% - 강조색5 2" xfId="26"/>
    <cellStyle name="40% - 강조색5 3" xfId="27"/>
    <cellStyle name="40% - 강조색6 2" xfId="28"/>
    <cellStyle name="40% - 강조색6 3" xfId="29"/>
    <cellStyle name="60% - 강조색1 2" xfId="30"/>
    <cellStyle name="60% - 강조색1 3" xfId="31"/>
    <cellStyle name="60% - 강조색2 2" xfId="32"/>
    <cellStyle name="60% - 강조색2 3" xfId="33"/>
    <cellStyle name="60% - 강조색3 2" xfId="34"/>
    <cellStyle name="60% - 강조색3 3" xfId="35"/>
    <cellStyle name="60% - 강조색4 2" xfId="36"/>
    <cellStyle name="60% - 강조색4 3" xfId="37"/>
    <cellStyle name="60% - 강조색5 2" xfId="38"/>
    <cellStyle name="60% - 강조색5 3" xfId="39"/>
    <cellStyle name="60% - 강조색6 2" xfId="40"/>
    <cellStyle name="60% - 강조색6 3" xfId="41"/>
    <cellStyle name="AeE­ [0]_PERSONAL" xfId="42"/>
    <cellStyle name="AeE­_PERSONAL" xfId="43"/>
    <cellStyle name="ALIGNMENT" xfId="44"/>
    <cellStyle name="C￥AØ_PERSONAL" xfId="45"/>
    <cellStyle name="category" xfId="46"/>
    <cellStyle name="Comma [0] 2" xfId="47"/>
    <cellStyle name="Comma [0]_ SG&amp;A Bridge " xfId="48"/>
    <cellStyle name="Comma_ SG&amp;A Bridge " xfId="49"/>
    <cellStyle name="Comma0" xfId="50"/>
    <cellStyle name="Comma0 2" xfId="51"/>
    <cellStyle name="Comma0 3" xfId="52"/>
    <cellStyle name="Currency [0]_ SG&amp;A Bridge " xfId="53"/>
    <cellStyle name="Currency_ SG&amp;A Bridge " xfId="54"/>
    <cellStyle name="Currency0" xfId="55"/>
    <cellStyle name="Currency0 2" xfId="56"/>
    <cellStyle name="Currency0 3" xfId="57"/>
    <cellStyle name="Date" xfId="58"/>
    <cellStyle name="Date 2" xfId="59"/>
    <cellStyle name="Date 3" xfId="60"/>
    <cellStyle name="Fixed" xfId="61"/>
    <cellStyle name="Fixed 2" xfId="62"/>
    <cellStyle name="Fixed 3" xfId="63"/>
    <cellStyle name="Grey" xfId="64"/>
    <cellStyle name="HEADER" xfId="65"/>
    <cellStyle name="Header1" xfId="66"/>
    <cellStyle name="Header2" xfId="67"/>
    <cellStyle name="Heading 1" xfId="68"/>
    <cellStyle name="Heading 2" xfId="69"/>
    <cellStyle name="Input [yellow]" xfId="70"/>
    <cellStyle name="Model" xfId="71"/>
    <cellStyle name="Normal - Style1" xfId="72"/>
    <cellStyle name="Normal - Style1 2" xfId="73"/>
    <cellStyle name="Normal - Style1 3" xfId="74"/>
    <cellStyle name="Normal_ SG&amp;A Bridge " xfId="75"/>
    <cellStyle name="oh" xfId="76"/>
    <cellStyle name="oh 2" xfId="77"/>
    <cellStyle name="oh 3" xfId="78"/>
    <cellStyle name="Percent [2]" xfId="79"/>
    <cellStyle name="Percent [2] 2" xfId="80"/>
    <cellStyle name="Percent [2] 3" xfId="81"/>
    <cellStyle name="subhead" xfId="82"/>
    <cellStyle name="Total" xfId="83"/>
    <cellStyle name="Total 2" xfId="84"/>
    <cellStyle name="Total 3" xfId="85"/>
    <cellStyle name="강조색1 2" xfId="86"/>
    <cellStyle name="강조색1 3" xfId="87"/>
    <cellStyle name="강조색2 2" xfId="88"/>
    <cellStyle name="강조색2 3" xfId="89"/>
    <cellStyle name="강조색3 2" xfId="90"/>
    <cellStyle name="강조색3 3" xfId="91"/>
    <cellStyle name="강조색4 2" xfId="92"/>
    <cellStyle name="강조색4 3" xfId="93"/>
    <cellStyle name="강조색5 2" xfId="94"/>
    <cellStyle name="강조색5 3" xfId="95"/>
    <cellStyle name="강조색6 2" xfId="96"/>
    <cellStyle name="강조색6 3" xfId="97"/>
    <cellStyle name="경고문 2" xfId="98"/>
    <cellStyle name="경고문 3" xfId="99"/>
    <cellStyle name="계산 2" xfId="100"/>
    <cellStyle name="계산 3" xfId="101"/>
    <cellStyle name="나쁨 2" xfId="102"/>
    <cellStyle name="나쁨 3" xfId="103"/>
    <cellStyle name="네모제목" xfId="104"/>
    <cellStyle name="뒤에 오는 하이퍼링크_BOOK1" xfId="105"/>
    <cellStyle name="메모 2" xfId="106"/>
    <cellStyle name="메모 3" xfId="107"/>
    <cellStyle name="백분율 2" xfId="108"/>
    <cellStyle name="백분율 2 2" xfId="109"/>
    <cellStyle name="백분율 2 3" xfId="110"/>
    <cellStyle name="백분율 3" xfId="111"/>
    <cellStyle name="보통 2" xfId="112"/>
    <cellStyle name="보통 3" xfId="113"/>
    <cellStyle name="凤준" xfId="114"/>
    <cellStyle name="凤준 2" xfId="115"/>
    <cellStyle name="凤준 3" xfId="116"/>
    <cellStyle name="설명 텍스트 2" xfId="117"/>
    <cellStyle name="설명 텍스트 3" xfId="118"/>
    <cellStyle name="셀 확인 2" xfId="119"/>
    <cellStyle name="셀 확인 3" xfId="120"/>
    <cellStyle name="쉼표 [0]" xfId="121" builtinId="6"/>
    <cellStyle name="쉼표 [0] 2" xfId="122"/>
    <cellStyle name="쉼표 [0] 2 2" xfId="123"/>
    <cellStyle name="쉼표 [0] 2 3" xfId="124"/>
    <cellStyle name="쉼표 [0] 3" xfId="125"/>
    <cellStyle name="쉼표 [0] 3 2" xfId="126"/>
    <cellStyle name="쉼표 [0] 4" xfId="127"/>
    <cellStyle name="쉼표 [0] 5" xfId="128"/>
    <cellStyle name="스타일 1" xfId="129"/>
    <cellStyle name="스타일 1 2" xfId="130"/>
    <cellStyle name="스타일 1 3" xfId="131"/>
    <cellStyle name="연결된 셀 2" xfId="132"/>
    <cellStyle name="연결된 셀 3" xfId="133"/>
    <cellStyle name="요약 2" xfId="134"/>
    <cellStyle name="요약 3" xfId="135"/>
    <cellStyle name="입력 2" xfId="136"/>
    <cellStyle name="입력 3" xfId="137"/>
    <cellStyle name="제목 1 2" xfId="138"/>
    <cellStyle name="제목 1 3" xfId="139"/>
    <cellStyle name="제목 2 2" xfId="140"/>
    <cellStyle name="제목 2 3" xfId="141"/>
    <cellStyle name="제목 3 2" xfId="142"/>
    <cellStyle name="제목 3 3" xfId="143"/>
    <cellStyle name="제목 4 2" xfId="144"/>
    <cellStyle name="제목 4 3" xfId="145"/>
    <cellStyle name="제목 5" xfId="146"/>
    <cellStyle name="제목 6" xfId="147"/>
    <cellStyle name="좋음 2" xfId="148"/>
    <cellStyle name="좋음 3" xfId="149"/>
    <cellStyle name="줿㼿㼿㼿" xfId="150"/>
    <cellStyle name="줿㼿㼿㼿 2" xfId="151"/>
    <cellStyle name="줿㼿㼿㼿 3" xfId="152"/>
    <cellStyle name="줿㼿㼿㼿㼿?" xfId="153"/>
    <cellStyle name="줿㼿㼿㼿㼿? 2" xfId="154"/>
    <cellStyle name="줿㼿㼿㼿㼿? 3" xfId="155"/>
    <cellStyle name="줿㼿㼿㼿젿㼿줿㼿㼿" xfId="156"/>
    <cellStyle name="출력 2" xfId="157"/>
    <cellStyle name="출력 3" xfId="158"/>
    <cellStyle name="콤마 [0]_0.상암내역총괄" xfId="159"/>
    <cellStyle name="콤마_0.상암내역총괄" xfId="160"/>
    <cellStyle name="표준" xfId="0" builtinId="0"/>
    <cellStyle name="표준 10" xfId="161"/>
    <cellStyle name="표준 11" xfId="162"/>
    <cellStyle name="표준 12" xfId="163"/>
    <cellStyle name="표준 2" xfId="164"/>
    <cellStyle name="표준 2_PrdtInspConfirmDocSumSheet" xfId="165"/>
    <cellStyle name="표준 3" xfId="166"/>
    <cellStyle name="표준 4" xfId="167"/>
    <cellStyle name="표준 5" xfId="168"/>
    <cellStyle name="표준 6" xfId="169"/>
    <cellStyle name="표준 7" xfId="170"/>
    <cellStyle name="표준 8" xfId="171"/>
    <cellStyle name="표준 9" xfId="172"/>
    <cellStyle name="표준_28-23(저) 표준지 집계" xfId="173"/>
    <cellStyle name="표준_28-23(저) 표준지 집계 2" xfId="174"/>
    <cellStyle name="표준_affrsUpOpertUnit" xfId="175"/>
    <cellStyle name="표준_Book2" xfId="176"/>
    <cellStyle name="표준_PrdtInspConfirmDoc 2" xfId="177"/>
    <cellStyle name="표준_PrdtInspConfirmDoc 2 2" xfId="178"/>
    <cellStyle name="표준_PrdtInspConfirmDocSumSheet" xfId="179"/>
    <cellStyle name="표준_upOpertUnit" xfId="180"/>
    <cellStyle name="표준_VolumeSumSheet 2" xfId="181"/>
    <cellStyle name="표준_운재로개설운반비단가" xfId="182"/>
    <cellStyle name="표준_조재율 및 굴삭기 집적(낙) 2" xfId="183"/>
    <cellStyle name="표준_천연하종대상지(03공구-1(2.10ha)" xfId="184"/>
    <cellStyle name="표준_통합설계서" xfId="185"/>
    <cellStyle name="표준_평정서(7다마)" xfId="186"/>
    <cellStyle name="표준_표준지재적집계" xfId="1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0"/>
  <sheetViews>
    <sheetView zoomScaleNormal="100" workbookViewId="0"/>
  </sheetViews>
  <sheetFormatPr defaultColWidth="11.5546875" defaultRowHeight="13.5" x14ac:dyDescent="0.15"/>
  <cols>
    <col min="1" max="1" width="3" style="1" customWidth="1"/>
    <col min="2" max="2" width="9.88671875" style="1" customWidth="1"/>
    <col min="3" max="3" width="6.6640625" style="1" customWidth="1"/>
    <col min="4" max="4" width="7.33203125" style="1" customWidth="1"/>
    <col min="5" max="5" width="8" style="2" customWidth="1"/>
    <col min="6" max="6" width="6.6640625" style="2" customWidth="1"/>
    <col min="7" max="7" width="9.33203125" style="2" customWidth="1"/>
    <col min="8" max="10" width="6.6640625" style="2" customWidth="1"/>
    <col min="11" max="11" width="6.33203125" style="2" customWidth="1"/>
    <col min="12" max="13" width="6.6640625" style="2" customWidth="1"/>
    <col min="14" max="14" width="11.5546875" style="1" customWidth="1"/>
    <col min="15" max="15" width="7.109375" style="1" bestFit="1" customWidth="1"/>
    <col min="16" max="16" width="8.44140625" style="1" customWidth="1"/>
    <col min="17" max="20" width="11.88671875" style="1" customWidth="1"/>
    <col min="21" max="16384" width="11.5546875" style="1"/>
  </cols>
  <sheetData>
    <row r="1" spans="1:20" x14ac:dyDescent="0.15">
      <c r="A1" s="3"/>
      <c r="B1" s="3"/>
      <c r="C1" s="3"/>
      <c r="D1" s="3"/>
      <c r="E1" s="4"/>
      <c r="F1" s="4"/>
      <c r="G1" s="4"/>
      <c r="H1" s="4"/>
      <c r="I1" s="4"/>
      <c r="J1" s="4"/>
      <c r="K1" s="4"/>
      <c r="L1" s="4"/>
      <c r="M1" s="4"/>
    </row>
    <row r="2" spans="1:20" ht="22.5" customHeight="1" x14ac:dyDescent="0.15">
      <c r="A2" s="1706" t="s">
        <v>0</v>
      </c>
      <c r="B2" s="1706"/>
      <c r="C2" s="1706"/>
      <c r="D2" s="1706"/>
      <c r="E2" s="1706"/>
      <c r="F2" s="1706"/>
      <c r="G2" s="1706"/>
      <c r="H2" s="1706"/>
      <c r="I2" s="1706"/>
      <c r="J2" s="1706"/>
      <c r="K2" s="1706"/>
      <c r="L2" s="1706"/>
      <c r="M2" s="1706"/>
    </row>
    <row r="3" spans="1:20" ht="22.5" customHeight="1" x14ac:dyDescent="0.15">
      <c r="A3" s="1710" t="s">
        <v>832</v>
      </c>
      <c r="B3" s="1710"/>
      <c r="C3" s="1710"/>
      <c r="D3" s="1710"/>
      <c r="E3" s="1710"/>
      <c r="F3" s="1710"/>
      <c r="G3" s="1710"/>
      <c r="H3" s="1710"/>
      <c r="I3" s="1710"/>
      <c r="J3" s="1710"/>
      <c r="K3" s="1710"/>
      <c r="L3" s="1710"/>
      <c r="M3" s="1710"/>
      <c r="N3" s="1710"/>
      <c r="O3" s="1710"/>
      <c r="P3" s="1710"/>
    </row>
    <row r="4" spans="1:20" ht="27.75" customHeight="1" x14ac:dyDescent="0.15">
      <c r="A4" s="6" t="s">
        <v>1</v>
      </c>
      <c r="B4" s="5"/>
      <c r="C4" s="5"/>
      <c r="D4" s="5"/>
      <c r="E4" s="5"/>
      <c r="F4" s="5"/>
      <c r="G4" s="5"/>
      <c r="H4" s="5"/>
      <c r="I4" s="5"/>
      <c r="J4" s="5"/>
      <c r="K4" s="5"/>
      <c r="L4" s="5"/>
      <c r="M4" s="5"/>
    </row>
    <row r="5" spans="1:20" ht="27.75" customHeight="1" x14ac:dyDescent="0.15">
      <c r="A5" s="7" t="s">
        <v>2</v>
      </c>
      <c r="B5" s="8"/>
      <c r="C5" s="8"/>
      <c r="D5" s="1707"/>
      <c r="E5" s="1707"/>
      <c r="F5" s="1707"/>
      <c r="G5" s="1707"/>
      <c r="H5" s="9"/>
      <c r="I5" s="10" t="s">
        <v>3</v>
      </c>
      <c r="J5" s="11"/>
      <c r="K5" s="12"/>
      <c r="L5" s="13"/>
      <c r="M5" s="13" t="s">
        <v>4</v>
      </c>
    </row>
    <row r="6" spans="1:20" ht="28.5" customHeight="1" x14ac:dyDescent="0.15">
      <c r="B6" s="14"/>
      <c r="I6" s="10" t="s">
        <v>5</v>
      </c>
      <c r="J6" s="11"/>
      <c r="K6" s="12"/>
      <c r="L6" s="13"/>
      <c r="M6" s="13" t="s">
        <v>4</v>
      </c>
    </row>
    <row r="7" spans="1:20" ht="27.75" customHeight="1" x14ac:dyDescent="0.15">
      <c r="A7" s="7" t="s">
        <v>6</v>
      </c>
      <c r="B7" s="8"/>
      <c r="C7" s="8"/>
      <c r="D7" s="1707"/>
      <c r="E7" s="1707"/>
      <c r="F7" s="1707"/>
      <c r="G7" s="1707"/>
      <c r="H7" s="9"/>
      <c r="I7" s="10" t="s">
        <v>7</v>
      </c>
      <c r="J7" s="11"/>
      <c r="K7" s="15"/>
      <c r="L7" s="885"/>
      <c r="M7" s="13" t="s">
        <v>8</v>
      </c>
    </row>
    <row r="8" spans="1:20" ht="9.75" customHeight="1" x14ac:dyDescent="0.15">
      <c r="B8" s="14"/>
      <c r="K8" s="16"/>
    </row>
    <row r="9" spans="1:20" ht="27.75" customHeight="1" x14ac:dyDescent="0.15">
      <c r="A9" s="7" t="s">
        <v>9</v>
      </c>
      <c r="B9" s="8"/>
      <c r="C9" s="8"/>
      <c r="D9" s="1708" t="str">
        <f>'(집계)_미래목'!$B$7&amp;" "&amp;'(집계)_미래목'!$C$7&amp;" "&amp;'(집계)_미래목'!$D$7&amp;" "&amp;'(집계)_미래목'!$E$7&amp;" "&amp;'(집계)_미래목'!$F7</f>
        <v xml:space="preserve">    </v>
      </c>
      <c r="E9" s="1708"/>
      <c r="F9" s="1708"/>
      <c r="G9" s="1708"/>
      <c r="H9" s="17"/>
      <c r="I9" s="10" t="s">
        <v>10</v>
      </c>
      <c r="J9" s="11"/>
      <c r="K9" s="18"/>
      <c r="L9" s="19"/>
      <c r="M9" s="19" t="s">
        <v>4</v>
      </c>
      <c r="N9" s="20"/>
      <c r="O9" s="20"/>
      <c r="P9" s="20"/>
      <c r="Q9" s="20"/>
      <c r="R9" s="20"/>
      <c r="S9" s="20"/>
      <c r="T9" s="3"/>
    </row>
    <row r="10" spans="1:20" s="2" customFormat="1" ht="17.25" customHeight="1" x14ac:dyDescent="0.15">
      <c r="A10" s="21"/>
      <c r="B10" s="21"/>
      <c r="C10" s="21"/>
      <c r="D10" s="4"/>
      <c r="E10" s="21"/>
      <c r="F10" s="21"/>
      <c r="G10" s="21"/>
      <c r="H10" s="21"/>
      <c r="I10" s="21"/>
      <c r="J10" s="21"/>
      <c r="K10" s="21"/>
      <c r="L10" s="21"/>
      <c r="M10" s="21"/>
      <c r="N10" s="22"/>
      <c r="O10" s="22"/>
      <c r="P10" s="22"/>
      <c r="Q10" s="22"/>
      <c r="R10" s="22"/>
      <c r="S10" s="22"/>
      <c r="T10" s="4"/>
    </row>
    <row r="11" spans="1:20" s="2" customFormat="1" ht="17.25" customHeight="1" x14ac:dyDescent="0.15">
      <c r="A11" s="6" t="s">
        <v>11</v>
      </c>
      <c r="B11" s="21"/>
      <c r="C11" s="21"/>
      <c r="D11" s="4"/>
      <c r="E11" s="21"/>
      <c r="F11" s="21"/>
      <c r="G11" s="21"/>
      <c r="H11" s="21"/>
      <c r="I11" s="21"/>
      <c r="J11" s="21"/>
      <c r="K11" s="21"/>
      <c r="L11" s="21"/>
      <c r="M11" s="21"/>
      <c r="N11" s="22"/>
      <c r="O11" s="22"/>
      <c r="P11" s="22"/>
      <c r="Q11" s="22"/>
      <c r="R11" s="22"/>
      <c r="S11" s="22"/>
      <c r="T11" s="4"/>
    </row>
    <row r="12" spans="1:20" s="2" customFormat="1" ht="17.25" customHeight="1" x14ac:dyDescent="0.15">
      <c r="A12" s="6"/>
      <c r="B12" s="21"/>
      <c r="C12" s="21"/>
      <c r="D12" s="4"/>
      <c r="E12" s="21"/>
      <c r="F12" s="21"/>
      <c r="G12" s="21"/>
      <c r="H12" s="21"/>
      <c r="I12" s="21"/>
      <c r="J12" s="21"/>
      <c r="K12" s="21"/>
      <c r="L12" s="21"/>
      <c r="M12" s="21"/>
    </row>
    <row r="13" spans="1:20" s="2" customFormat="1" ht="17.25" customHeight="1" x14ac:dyDescent="0.15">
      <c r="A13" s="7"/>
      <c r="B13" s="10" t="s">
        <v>12</v>
      </c>
      <c r="C13" s="11"/>
      <c r="D13" s="4"/>
      <c r="E13" s="11"/>
      <c r="F13" s="11"/>
      <c r="G13" s="11"/>
      <c r="H13" s="11"/>
      <c r="I13" s="11"/>
      <c r="J13" s="11"/>
      <c r="K13" s="11"/>
      <c r="L13" s="11"/>
      <c r="M13" s="11"/>
    </row>
    <row r="14" spans="1:20" s="26" customFormat="1" ht="22.5" customHeight="1" thickBot="1" x14ac:dyDescent="0.2">
      <c r="A14" s="23"/>
      <c r="B14" s="1694" t="s">
        <v>13</v>
      </c>
      <c r="C14" s="1695" t="s">
        <v>681</v>
      </c>
      <c r="D14" s="1695" t="s">
        <v>14</v>
      </c>
      <c r="E14" s="1695" t="s">
        <v>15</v>
      </c>
      <c r="F14" s="1709" t="s">
        <v>16</v>
      </c>
      <c r="G14" s="1709"/>
      <c r="H14" s="1709"/>
      <c r="I14" s="1709"/>
      <c r="J14" s="1709"/>
      <c r="K14" s="1709"/>
      <c r="L14" s="1709"/>
      <c r="M14" s="1709"/>
      <c r="N14" s="1709"/>
      <c r="O14" s="838"/>
      <c r="P14" s="1695" t="s">
        <v>17</v>
      </c>
    </row>
    <row r="15" spans="1:20" s="26" customFormat="1" ht="22.5" customHeight="1" thickTop="1" thickBot="1" x14ac:dyDescent="0.2">
      <c r="A15" s="23"/>
      <c r="B15" s="1694"/>
      <c r="C15" s="1695"/>
      <c r="D15" s="1695"/>
      <c r="E15" s="1695"/>
      <c r="F15" s="1703" t="s">
        <v>18</v>
      </c>
      <c r="G15" s="1704" t="s">
        <v>19</v>
      </c>
      <c r="H15" s="1704"/>
      <c r="I15" s="1704"/>
      <c r="J15" s="1704"/>
      <c r="K15" s="1704" t="s">
        <v>20</v>
      </c>
      <c r="L15" s="1704"/>
      <c r="M15" s="1704"/>
      <c r="N15" s="1704"/>
      <c r="O15" s="1697" t="s">
        <v>434</v>
      </c>
      <c r="P15" s="1695"/>
    </row>
    <row r="16" spans="1:20" s="26" customFormat="1" ht="34.5" customHeight="1" thickTop="1" thickBot="1" x14ac:dyDescent="0.2">
      <c r="A16" s="23"/>
      <c r="B16" s="1694"/>
      <c r="C16" s="1695"/>
      <c r="D16" s="1695"/>
      <c r="E16" s="1695"/>
      <c r="F16" s="1703"/>
      <c r="G16" s="27" t="s">
        <v>21</v>
      </c>
      <c r="H16" s="25" t="s">
        <v>22</v>
      </c>
      <c r="I16" s="25" t="s">
        <v>23</v>
      </c>
      <c r="J16" s="25" t="s">
        <v>24</v>
      </c>
      <c r="K16" s="27" t="s">
        <v>21</v>
      </c>
      <c r="L16" s="25" t="s">
        <v>25</v>
      </c>
      <c r="M16" s="25" t="s">
        <v>26</v>
      </c>
      <c r="N16" s="25" t="s">
        <v>27</v>
      </c>
      <c r="O16" s="1705"/>
      <c r="P16" s="1695"/>
    </row>
    <row r="17" spans="1:17" s="35" customFormat="1" ht="22.5" customHeight="1" thickTop="1" thickBot="1" x14ac:dyDescent="0.2">
      <c r="A17" s="28"/>
      <c r="B17" s="29" t="s">
        <v>28</v>
      </c>
      <c r="C17" s="30">
        <f>IF(ISERROR(K17/(G17+K17)),0,(K17/(G17+K17)))</f>
        <v>0</v>
      </c>
      <c r="D17" s="31">
        <f>'(집계)_미래목'!GE11</f>
        <v>0</v>
      </c>
      <c r="E17" s="32">
        <f>SUM(E18:E22)</f>
        <v>0</v>
      </c>
      <c r="F17" s="33" t="e">
        <f>SUM(F18:F27)</f>
        <v>#DIV/0!</v>
      </c>
      <c r="G17" s="33" t="e">
        <f>SUM(G18:G27)</f>
        <v>#DIV/0!</v>
      </c>
      <c r="H17" s="33" t="e">
        <f>SUM(H18:H27)</f>
        <v>#DIV/0!</v>
      </c>
      <c r="I17" s="33" t="e">
        <f>SUM(I18:I27)</f>
        <v>#DIV/0!</v>
      </c>
      <c r="J17" s="31">
        <f>'(집계)_미래목'!GP11</f>
        <v>0</v>
      </c>
      <c r="K17" s="33" t="e">
        <f>SUM(K18:K27)</f>
        <v>#DIV/0!</v>
      </c>
      <c r="L17" s="33" t="e">
        <f>SUM(L18:L27)</f>
        <v>#DIV/0!</v>
      </c>
      <c r="M17" s="33" t="e">
        <f>SUM(M18:M27)</f>
        <v>#DIV/0!</v>
      </c>
      <c r="N17" s="31">
        <f>'(집계)_미래목'!HA11</f>
        <v>0</v>
      </c>
      <c r="O17" s="33" t="e">
        <f>SUM(O18:O27)</f>
        <v>#DIV/0!</v>
      </c>
      <c r="P17" s="34"/>
    </row>
    <row r="18" spans="1:17" s="35" customFormat="1" ht="22.5" customHeight="1" thickTop="1" x14ac:dyDescent="0.15">
      <c r="A18" s="28"/>
      <c r="B18" s="36">
        <f>'(집계)_미래목'!$B$7</f>
        <v>0</v>
      </c>
      <c r="C18" s="37">
        <f>IF(ISERROR(K18/(G18+K18)),0,(K18/(G18+K18)))</f>
        <v>0</v>
      </c>
      <c r="D18" s="38">
        <f>'(집계)_미래목'!GF11</f>
        <v>0</v>
      </c>
      <c r="E18" s="37">
        <f t="shared" ref="E18:E27" si="0">IF(ISERROR(F18/$F$17),0,(F18/$F$17))</f>
        <v>0</v>
      </c>
      <c r="F18" s="39" t="e">
        <f>SUM(G18,K18)</f>
        <v>#DIV/0!</v>
      </c>
      <c r="G18" s="39" t="e">
        <f t="shared" ref="G18:G27" si="1">SUM(H18:I18)</f>
        <v>#DIV/0!</v>
      </c>
      <c r="H18" s="40" t="e">
        <f>'(집계)_미래목'!BZ10</f>
        <v>#DIV/0!</v>
      </c>
      <c r="I18" s="41" t="e">
        <f>'(집계)_미래목'!CJ10</f>
        <v>#DIV/0!</v>
      </c>
      <c r="J18" s="38">
        <f>'(집계)_미래목'!GQ11</f>
        <v>0</v>
      </c>
      <c r="K18" s="39" t="e">
        <f t="shared" ref="K18:K27" si="2">SUM(L18,M18)</f>
        <v>#DIV/0!</v>
      </c>
      <c r="L18" s="41" t="e">
        <f>'(집계)_미래목'!CU10</f>
        <v>#DIV/0!</v>
      </c>
      <c r="M18" s="41" t="e">
        <f>'(집계)_미래목'!DE10</f>
        <v>#DIV/0!</v>
      </c>
      <c r="N18" s="38">
        <f>'(집계)_미래목'!HB11</f>
        <v>0</v>
      </c>
      <c r="O18" s="40" t="e">
        <f>'(집계)_미래목'!DP10</f>
        <v>#DIV/0!</v>
      </c>
      <c r="P18" s="42">
        <f>SUM('(집계)_미래목'!B11:B58)</f>
        <v>0</v>
      </c>
    </row>
    <row r="19" spans="1:17" s="35" customFormat="1" ht="22.5" customHeight="1" x14ac:dyDescent="0.15">
      <c r="A19" s="28"/>
      <c r="B19" s="43">
        <f>'(집계)_미래목'!$C$7</f>
        <v>0</v>
      </c>
      <c r="C19" s="37">
        <f t="shared" ref="C19:C27" si="3">IF(ISERROR(K19/(G19+K19)),0,(K19/(G19+K19)))</f>
        <v>0</v>
      </c>
      <c r="D19" s="45">
        <f>'(집계)_미래목'!GG11</f>
        <v>0</v>
      </c>
      <c r="E19" s="44">
        <f t="shared" si="0"/>
        <v>0</v>
      </c>
      <c r="F19" s="39" t="e">
        <f t="shared" ref="F19:F27" si="4">SUM(G19,K19)</f>
        <v>#DIV/0!</v>
      </c>
      <c r="G19" s="46" t="e">
        <f t="shared" si="1"/>
        <v>#DIV/0!</v>
      </c>
      <c r="H19" s="47" t="e">
        <f>'(집계)_미래목'!CA10</f>
        <v>#DIV/0!</v>
      </c>
      <c r="I19" s="48" t="e">
        <f>'(집계)_미래목'!CK10</f>
        <v>#DIV/0!</v>
      </c>
      <c r="J19" s="45">
        <f>'(집계)_미래목'!GR11</f>
        <v>0</v>
      </c>
      <c r="K19" s="46" t="e">
        <f t="shared" si="2"/>
        <v>#DIV/0!</v>
      </c>
      <c r="L19" s="48" t="e">
        <f>'(집계)_미래목'!CV10</f>
        <v>#DIV/0!</v>
      </c>
      <c r="M19" s="48" t="e">
        <f>'(집계)_미래목'!DF10</f>
        <v>#DIV/0!</v>
      </c>
      <c r="N19" s="45">
        <f>'(집계)_미래목'!HC11</f>
        <v>0</v>
      </c>
      <c r="O19" s="38" t="e">
        <f>'(집계)_미래목'!DQ10</f>
        <v>#DIV/0!</v>
      </c>
      <c r="P19" s="42">
        <f>SUM('(집계)_미래목'!C11:C58)</f>
        <v>0</v>
      </c>
    </row>
    <row r="20" spans="1:17" s="35" customFormat="1" ht="22.5" customHeight="1" x14ac:dyDescent="0.15">
      <c r="A20" s="28"/>
      <c r="B20" s="43">
        <f>'(집계)_미래목'!$D$7</f>
        <v>0</v>
      </c>
      <c r="C20" s="37">
        <f t="shared" si="3"/>
        <v>0</v>
      </c>
      <c r="D20" s="45">
        <f>'(집계)_미래목'!GH11</f>
        <v>0</v>
      </c>
      <c r="E20" s="44">
        <f t="shared" si="0"/>
        <v>0</v>
      </c>
      <c r="F20" s="39" t="e">
        <f t="shared" si="4"/>
        <v>#DIV/0!</v>
      </c>
      <c r="G20" s="46" t="e">
        <f t="shared" si="1"/>
        <v>#DIV/0!</v>
      </c>
      <c r="H20" s="47" t="e">
        <f>'(집계)_미래목'!CB10</f>
        <v>#DIV/0!</v>
      </c>
      <c r="I20" s="48" t="e">
        <f>'(집계)_미래목'!CL10</f>
        <v>#DIV/0!</v>
      </c>
      <c r="J20" s="45">
        <f>'(집계)_미래목'!GS11</f>
        <v>0</v>
      </c>
      <c r="K20" s="46" t="e">
        <f t="shared" si="2"/>
        <v>#DIV/0!</v>
      </c>
      <c r="L20" s="48" t="e">
        <f>'(집계)_미래목'!CW10</f>
        <v>#DIV/0!</v>
      </c>
      <c r="M20" s="48" t="e">
        <f>'(집계)_미래목'!DG10</f>
        <v>#DIV/0!</v>
      </c>
      <c r="N20" s="45">
        <f>'(집계)_미래목'!HD11</f>
        <v>0</v>
      </c>
      <c r="O20" s="38" t="e">
        <f>'(집계)_미래목'!DR10</f>
        <v>#DIV/0!</v>
      </c>
      <c r="P20" s="42">
        <f>SUM('(집계)_미래목'!D11:D58)</f>
        <v>0</v>
      </c>
    </row>
    <row r="21" spans="1:17" s="35" customFormat="1" ht="22.5" customHeight="1" x14ac:dyDescent="0.15">
      <c r="A21" s="28"/>
      <c r="B21" s="43">
        <f>'(집계)_미래목'!$E$7</f>
        <v>0</v>
      </c>
      <c r="C21" s="37">
        <f t="shared" si="3"/>
        <v>0</v>
      </c>
      <c r="D21" s="45">
        <f>'(집계)_미래목'!GI11</f>
        <v>0</v>
      </c>
      <c r="E21" s="44">
        <f t="shared" si="0"/>
        <v>0</v>
      </c>
      <c r="F21" s="39" t="e">
        <f t="shared" si="4"/>
        <v>#DIV/0!</v>
      </c>
      <c r="G21" s="46" t="e">
        <f t="shared" si="1"/>
        <v>#DIV/0!</v>
      </c>
      <c r="H21" s="47" t="e">
        <f>'(집계)_미래목'!CC10</f>
        <v>#DIV/0!</v>
      </c>
      <c r="I21" s="48" t="e">
        <f>'(집계)_미래목'!CM10</f>
        <v>#DIV/0!</v>
      </c>
      <c r="J21" s="45">
        <f>'(집계)_미래목'!GU11</f>
        <v>0</v>
      </c>
      <c r="K21" s="46" t="e">
        <f t="shared" si="2"/>
        <v>#DIV/0!</v>
      </c>
      <c r="L21" s="48" t="e">
        <f>'(집계)_미래목'!CX10</f>
        <v>#DIV/0!</v>
      </c>
      <c r="M21" s="48" t="e">
        <f>'(집계)_미래목'!DH10</f>
        <v>#DIV/0!</v>
      </c>
      <c r="N21" s="45">
        <f>'(집계)_미래목'!HE11</f>
        <v>0</v>
      </c>
      <c r="O21" s="38" t="e">
        <f>'(집계)_미래목'!DS10</f>
        <v>#DIV/0!</v>
      </c>
      <c r="P21" s="42">
        <f>SUM('(집계)_미래목'!E11:E58)</f>
        <v>0</v>
      </c>
    </row>
    <row r="22" spans="1:17" s="35" customFormat="1" ht="22.5" customHeight="1" x14ac:dyDescent="0.15">
      <c r="A22" s="28"/>
      <c r="B22" s="49">
        <f>'(집계)_미래목'!$F$7</f>
        <v>0</v>
      </c>
      <c r="C22" s="37">
        <f t="shared" si="3"/>
        <v>0</v>
      </c>
      <c r="D22" s="51">
        <f>'(집계)_미래목'!GJ11</f>
        <v>0</v>
      </c>
      <c r="E22" s="50">
        <f t="shared" si="0"/>
        <v>0</v>
      </c>
      <c r="F22" s="39" t="e">
        <f t="shared" si="4"/>
        <v>#DIV/0!</v>
      </c>
      <c r="G22" s="52" t="e">
        <f t="shared" si="1"/>
        <v>#DIV/0!</v>
      </c>
      <c r="H22" s="53" t="e">
        <f>'(집계)_미래목'!CD10</f>
        <v>#DIV/0!</v>
      </c>
      <c r="I22" s="54" t="e">
        <f>'(집계)_미래목'!CN10</f>
        <v>#DIV/0!</v>
      </c>
      <c r="J22" s="51">
        <f>'(집계)_미래목'!GU11</f>
        <v>0</v>
      </c>
      <c r="K22" s="52" t="e">
        <f t="shared" si="2"/>
        <v>#DIV/0!</v>
      </c>
      <c r="L22" s="54" t="e">
        <f>'(집계)_미래목'!CY10</f>
        <v>#DIV/0!</v>
      </c>
      <c r="M22" s="54" t="e">
        <f>'(집계)_미래목'!DI10</f>
        <v>#DIV/0!</v>
      </c>
      <c r="N22" s="51">
        <f>'(집계)_미래목'!HF11</f>
        <v>0</v>
      </c>
      <c r="O22" s="51" t="e">
        <f>'(집계)_미래목'!DT10</f>
        <v>#DIV/0!</v>
      </c>
      <c r="P22" s="55">
        <f>SUM('(집계)_미래목'!F11:F58)</f>
        <v>0</v>
      </c>
    </row>
    <row r="23" spans="1:17" s="35" customFormat="1" ht="22.5" customHeight="1" x14ac:dyDescent="0.15">
      <c r="A23" s="28"/>
      <c r="B23" s="43">
        <f>'(집계)_미래목'!$G$7</f>
        <v>0</v>
      </c>
      <c r="C23" s="37">
        <f t="shared" si="3"/>
        <v>0</v>
      </c>
      <c r="D23" s="51">
        <f>'(집계)_미래목'!GK11</f>
        <v>0</v>
      </c>
      <c r="E23" s="50">
        <f t="shared" si="0"/>
        <v>0</v>
      </c>
      <c r="F23" s="39" t="e">
        <f t="shared" si="4"/>
        <v>#DIV/0!</v>
      </c>
      <c r="G23" s="52" t="e">
        <f t="shared" si="1"/>
        <v>#DIV/0!</v>
      </c>
      <c r="H23" s="47" t="e">
        <f>'(집계)_미래목'!CE10</f>
        <v>#DIV/0!</v>
      </c>
      <c r="I23" s="48" t="e">
        <f>'(집계)_미래목'!CO10</f>
        <v>#DIV/0!</v>
      </c>
      <c r="J23" s="45">
        <f>'(집계)_미래목'!GV11</f>
        <v>0</v>
      </c>
      <c r="K23" s="52" t="e">
        <f t="shared" si="2"/>
        <v>#DIV/0!</v>
      </c>
      <c r="L23" s="48" t="e">
        <f>'(집계)_미래목'!CZ10</f>
        <v>#DIV/0!</v>
      </c>
      <c r="M23" s="48" t="e">
        <f>'(집계)_미래목'!DJ10</f>
        <v>#DIV/0!</v>
      </c>
      <c r="N23" s="45">
        <f>'(집계)_미래목'!HG11</f>
        <v>0</v>
      </c>
      <c r="O23" s="45" t="e">
        <f>'(집계)_미래목'!DU10</f>
        <v>#DIV/0!</v>
      </c>
      <c r="P23" s="56">
        <f>SUM('(집계)_미래목'!G11:G58)</f>
        <v>0</v>
      </c>
    </row>
    <row r="24" spans="1:17" s="35" customFormat="1" ht="22.5" customHeight="1" x14ac:dyDescent="0.15">
      <c r="A24" s="28"/>
      <c r="B24" s="43">
        <f>'(집계)_미래목'!$H$7</f>
        <v>0</v>
      </c>
      <c r="C24" s="37">
        <f t="shared" si="3"/>
        <v>0</v>
      </c>
      <c r="D24" s="51">
        <f>'(집계)_미래목'!GL11</f>
        <v>0</v>
      </c>
      <c r="E24" s="50">
        <f t="shared" si="0"/>
        <v>0</v>
      </c>
      <c r="F24" s="39" t="e">
        <f t="shared" si="4"/>
        <v>#DIV/0!</v>
      </c>
      <c r="G24" s="52" t="e">
        <f t="shared" si="1"/>
        <v>#DIV/0!</v>
      </c>
      <c r="H24" s="47" t="e">
        <f>'(집계)_미래목'!CF10</f>
        <v>#DIV/0!</v>
      </c>
      <c r="I24" s="48" t="e">
        <f>'(집계)_미래목'!CP10</f>
        <v>#DIV/0!</v>
      </c>
      <c r="J24" s="45">
        <f>'(집계)_미래목'!GW11</f>
        <v>0</v>
      </c>
      <c r="K24" s="52" t="e">
        <f t="shared" si="2"/>
        <v>#DIV/0!</v>
      </c>
      <c r="L24" s="48" t="e">
        <f>'(집계)_미래목'!DA10</f>
        <v>#DIV/0!</v>
      </c>
      <c r="M24" s="48" t="e">
        <f>'(집계)_미래목'!DK10</f>
        <v>#DIV/0!</v>
      </c>
      <c r="N24" s="45">
        <f>'(집계)_미래목'!HH11</f>
        <v>0</v>
      </c>
      <c r="O24" s="45" t="e">
        <f>'(집계)_미래목'!DV10</f>
        <v>#DIV/0!</v>
      </c>
      <c r="P24" s="56">
        <f>SUM('(집계)_미래목'!H11:H58)</f>
        <v>0</v>
      </c>
    </row>
    <row r="25" spans="1:17" s="35" customFormat="1" ht="22.5" customHeight="1" x14ac:dyDescent="0.15">
      <c r="A25" s="28"/>
      <c r="B25" s="43">
        <f>'(집계)_미래목'!$I$7</f>
        <v>0</v>
      </c>
      <c r="C25" s="37">
        <f t="shared" si="3"/>
        <v>0</v>
      </c>
      <c r="D25" s="51">
        <f>'(집계)_미래목'!GM11</f>
        <v>0</v>
      </c>
      <c r="E25" s="50">
        <f t="shared" si="0"/>
        <v>0</v>
      </c>
      <c r="F25" s="39" t="e">
        <f t="shared" si="4"/>
        <v>#DIV/0!</v>
      </c>
      <c r="G25" s="52" t="e">
        <f t="shared" si="1"/>
        <v>#DIV/0!</v>
      </c>
      <c r="H25" s="47" t="e">
        <f>'(집계)_미래목'!CG10</f>
        <v>#DIV/0!</v>
      </c>
      <c r="I25" s="48" t="e">
        <f>'(집계)_미래목'!CQ10</f>
        <v>#DIV/0!</v>
      </c>
      <c r="J25" s="45">
        <f>'(집계)_미래목'!GX11</f>
        <v>0</v>
      </c>
      <c r="K25" s="52" t="e">
        <f t="shared" si="2"/>
        <v>#DIV/0!</v>
      </c>
      <c r="L25" s="48" t="e">
        <f>'(집계)_미래목'!DB10</f>
        <v>#DIV/0!</v>
      </c>
      <c r="M25" s="48" t="e">
        <f>'(집계)_미래목'!DL10</f>
        <v>#DIV/0!</v>
      </c>
      <c r="N25" s="45">
        <f>'(집계)_미래목'!HI11</f>
        <v>0</v>
      </c>
      <c r="O25" s="45" t="e">
        <f>'(집계)_미래목'!DW10</f>
        <v>#DIV/0!</v>
      </c>
      <c r="P25" s="56">
        <f>SUM('(집계)_미래목'!I11:I58)</f>
        <v>0</v>
      </c>
    </row>
    <row r="26" spans="1:17" s="35" customFormat="1" ht="22.5" customHeight="1" x14ac:dyDescent="0.15">
      <c r="A26" s="28"/>
      <c r="B26" s="49">
        <f>'(집계)_미래목'!$J$7</f>
        <v>0</v>
      </c>
      <c r="C26" s="37">
        <f t="shared" si="3"/>
        <v>0</v>
      </c>
      <c r="D26" s="51">
        <f>'(집계)_미래목'!GN11</f>
        <v>0</v>
      </c>
      <c r="E26" s="50">
        <f t="shared" si="0"/>
        <v>0</v>
      </c>
      <c r="F26" s="39" t="e">
        <f t="shared" si="4"/>
        <v>#DIV/0!</v>
      </c>
      <c r="G26" s="52" t="e">
        <f t="shared" si="1"/>
        <v>#DIV/0!</v>
      </c>
      <c r="H26" s="53" t="e">
        <f>'(집계)_미래목'!CH10</f>
        <v>#DIV/0!</v>
      </c>
      <c r="I26" s="54" t="e">
        <f>'(집계)_미래목'!CR10</f>
        <v>#DIV/0!</v>
      </c>
      <c r="J26" s="51">
        <f>'(집계)_미래목'!GY11</f>
        <v>0</v>
      </c>
      <c r="K26" s="52" t="e">
        <f t="shared" si="2"/>
        <v>#DIV/0!</v>
      </c>
      <c r="L26" s="54" t="e">
        <f>'(집계)_미래목'!DC10</f>
        <v>#DIV/0!</v>
      </c>
      <c r="M26" s="54" t="e">
        <f>'(집계)_미래목'!DM10</f>
        <v>#DIV/0!</v>
      </c>
      <c r="N26" s="51">
        <f>'(집계)_미래목'!HJ11</f>
        <v>0</v>
      </c>
      <c r="O26" s="51" t="e">
        <f>'(집계)_미래목'!DX10</f>
        <v>#DIV/0!</v>
      </c>
      <c r="P26" s="55">
        <f>SUM('(집계)_미래목'!J11:J58)</f>
        <v>0</v>
      </c>
    </row>
    <row r="27" spans="1:17" s="35" customFormat="1" ht="22.5" customHeight="1" x14ac:dyDescent="0.15">
      <c r="A27" s="28"/>
      <c r="B27" s="43">
        <f>'(집계)_미래목'!$K$7</f>
        <v>0</v>
      </c>
      <c r="C27" s="37">
        <f t="shared" si="3"/>
        <v>0</v>
      </c>
      <c r="D27" s="45">
        <f>'(집계)_미래목'!GO11</f>
        <v>0</v>
      </c>
      <c r="E27" s="44">
        <f t="shared" si="0"/>
        <v>0</v>
      </c>
      <c r="F27" s="39" t="e">
        <f t="shared" si="4"/>
        <v>#DIV/0!</v>
      </c>
      <c r="G27" s="46" t="e">
        <f t="shared" si="1"/>
        <v>#DIV/0!</v>
      </c>
      <c r="H27" s="47" t="e">
        <f>'(집계)_미래목'!CI10</f>
        <v>#DIV/0!</v>
      </c>
      <c r="I27" s="48" t="e">
        <f>'(집계)_미래목'!CS10</f>
        <v>#DIV/0!</v>
      </c>
      <c r="J27" s="45">
        <f>'(집계)_미래목'!GY11</f>
        <v>0</v>
      </c>
      <c r="K27" s="46" t="e">
        <f t="shared" si="2"/>
        <v>#DIV/0!</v>
      </c>
      <c r="L27" s="48" t="e">
        <f>'(집계)_미래목'!DD10</f>
        <v>#DIV/0!</v>
      </c>
      <c r="M27" s="48" t="e">
        <f>'(집계)_미래목'!DN10</f>
        <v>#DIV/0!</v>
      </c>
      <c r="N27" s="45">
        <f>'(집계)_미래목'!HK11</f>
        <v>0</v>
      </c>
      <c r="O27" s="45" t="e">
        <f>'(집계)_미래목'!DY10</f>
        <v>#DIV/0!</v>
      </c>
      <c r="P27" s="56">
        <f>SUM('(집계)_미래목'!K11:K58)</f>
        <v>0</v>
      </c>
    </row>
    <row r="28" spans="1:17" s="2" customFormat="1" ht="17.25" customHeight="1" x14ac:dyDescent="0.15">
      <c r="A28" s="11"/>
      <c r="B28" s="23"/>
      <c r="C28" s="4"/>
      <c r="D28" s="11"/>
      <c r="E28" s="11"/>
      <c r="F28" s="11"/>
      <c r="G28" s="11"/>
      <c r="H28" s="11"/>
      <c r="I28" s="11"/>
      <c r="J28" s="11"/>
      <c r="K28" s="11"/>
      <c r="L28" s="11"/>
      <c r="M28" s="11"/>
      <c r="P28" s="35"/>
    </row>
    <row r="29" spans="1:17" s="2" customFormat="1" ht="17.25" customHeight="1" x14ac:dyDescent="0.15">
      <c r="A29" s="11"/>
      <c r="B29" s="10" t="s">
        <v>29</v>
      </c>
      <c r="C29" s="4"/>
      <c r="D29" s="11"/>
      <c r="E29" s="11"/>
      <c r="F29" s="11"/>
      <c r="G29" s="11"/>
      <c r="H29" s="11"/>
      <c r="I29" s="11"/>
      <c r="J29" s="11"/>
      <c r="K29" s="11"/>
      <c r="L29" s="11"/>
      <c r="M29" s="11"/>
      <c r="P29" s="35"/>
    </row>
    <row r="30" spans="1:17" s="26" customFormat="1" ht="24" customHeight="1" thickBot="1" x14ac:dyDescent="0.2">
      <c r="A30" s="23"/>
      <c r="B30" s="1694" t="s">
        <v>13</v>
      </c>
      <c r="C30" s="1695" t="s">
        <v>682</v>
      </c>
      <c r="D30" s="1695" t="s">
        <v>30</v>
      </c>
      <c r="E30" s="1695" t="s">
        <v>31</v>
      </c>
      <c r="F30" s="1700" t="s">
        <v>32</v>
      </c>
      <c r="G30" s="1701"/>
      <c r="H30" s="1701"/>
      <c r="I30" s="1701"/>
      <c r="J30" s="1701"/>
      <c r="K30" s="1701"/>
      <c r="L30" s="1701"/>
      <c r="M30" s="1701"/>
      <c r="N30" s="1701"/>
      <c r="O30" s="1702"/>
      <c r="P30" s="1695" t="s">
        <v>17</v>
      </c>
    </row>
    <row r="31" spans="1:17" s="26" customFormat="1" ht="23.25" customHeight="1" thickTop="1" thickBot="1" x14ac:dyDescent="0.2">
      <c r="A31" s="23"/>
      <c r="B31" s="1694"/>
      <c r="C31" s="1695"/>
      <c r="D31" s="1695"/>
      <c r="E31" s="1695"/>
      <c r="F31" s="1694" t="s">
        <v>18</v>
      </c>
      <c r="G31" s="1704" t="str">
        <f>G15</f>
        <v>잔존목</v>
      </c>
      <c r="H31" s="1704"/>
      <c r="I31" s="1704"/>
      <c r="J31" s="1704"/>
      <c r="K31" s="1704" t="str">
        <f>K15</f>
        <v>제거대상목</v>
      </c>
      <c r="L31" s="1704"/>
      <c r="M31" s="1704"/>
      <c r="N31" s="1704"/>
      <c r="O31" s="1697" t="s">
        <v>434</v>
      </c>
      <c r="P31" s="1695"/>
    </row>
    <row r="32" spans="1:17" s="26" customFormat="1" ht="39.75" customHeight="1" thickTop="1" thickBot="1" x14ac:dyDescent="0.2">
      <c r="A32" s="23"/>
      <c r="B32" s="1694"/>
      <c r="C32" s="1695"/>
      <c r="D32" s="1695"/>
      <c r="E32" s="1695"/>
      <c r="F32" s="1694"/>
      <c r="G32" s="24" t="s">
        <v>21</v>
      </c>
      <c r="H32" s="25" t="s">
        <v>22</v>
      </c>
      <c r="I32" s="25" t="s">
        <v>23</v>
      </c>
      <c r="J32" s="25" t="s">
        <v>33</v>
      </c>
      <c r="K32" s="24" t="s">
        <v>21</v>
      </c>
      <c r="L32" s="25" t="s">
        <v>25</v>
      </c>
      <c r="M32" s="25" t="s">
        <v>26</v>
      </c>
      <c r="N32" s="25" t="s">
        <v>33</v>
      </c>
      <c r="O32" s="1705"/>
      <c r="P32" s="1695"/>
      <c r="Q32" s="35"/>
    </row>
    <row r="33" spans="1:21" s="64" customFormat="1" ht="22.5" customHeight="1" thickTop="1" thickBot="1" x14ac:dyDescent="0.2">
      <c r="A33" s="57"/>
      <c r="B33" s="58" t="s">
        <v>28</v>
      </c>
      <c r="C33" s="59">
        <f>IF(ISERROR(K33/(G33+K33)),0,(K33/(G33+K33)))</f>
        <v>0</v>
      </c>
      <c r="D33" s="60">
        <f t="shared" ref="D33:D43" si="5">IF(ISERROR(F33/F17),0,(F33/F17))</f>
        <v>0</v>
      </c>
      <c r="E33" s="32">
        <f>SUM(E34:E43)</f>
        <v>0</v>
      </c>
      <c r="F33" s="61" t="e">
        <f>SUM(F34:F43)</f>
        <v>#DIV/0!</v>
      </c>
      <c r="G33" s="61" t="e">
        <f>SUM(G34:G43)</f>
        <v>#DIV/0!</v>
      </c>
      <c r="H33" s="61" t="e">
        <f>SUM(H34:H43)</f>
        <v>#DIV/0!</v>
      </c>
      <c r="I33" s="61" t="e">
        <f>SUM(I34:I43)</f>
        <v>#DIV/0!</v>
      </c>
      <c r="J33" s="62">
        <f t="shared" ref="J33:J43" si="6">IF(ISERROR(G33/G17),0,(G33/G17))</f>
        <v>0</v>
      </c>
      <c r="K33" s="61" t="e">
        <f>SUM(K34:K43)</f>
        <v>#DIV/0!</v>
      </c>
      <c r="L33" s="61" t="e">
        <f>SUM(L34:L43)</f>
        <v>#DIV/0!</v>
      </c>
      <c r="M33" s="61" t="e">
        <f>SUM(M34:M43)</f>
        <v>#DIV/0!</v>
      </c>
      <c r="N33" s="63">
        <f t="shared" ref="N33:N43" si="7">IF(ISERROR(K33/K17),0,(K33/K17))</f>
        <v>0</v>
      </c>
      <c r="O33" s="61" t="e">
        <f>SUM(O34:O43)</f>
        <v>#DIV/0!</v>
      </c>
      <c r="P33" s="34"/>
      <c r="Q33" s="35"/>
      <c r="R33" s="35"/>
      <c r="S33" s="35"/>
      <c r="T33" s="35"/>
      <c r="U33" s="35"/>
    </row>
    <row r="34" spans="1:21" s="64" customFormat="1" ht="22.5" customHeight="1" thickTop="1" x14ac:dyDescent="0.15">
      <c r="A34" s="57"/>
      <c r="B34" s="65">
        <f t="shared" ref="B34:B43" si="8">B18</f>
        <v>0</v>
      </c>
      <c r="C34" s="66">
        <f>IF(ISERROR(K34/(G34+K34)),0,(K34/(G34+K34)))</f>
        <v>0</v>
      </c>
      <c r="D34" s="67">
        <f t="shared" si="5"/>
        <v>0</v>
      </c>
      <c r="E34" s="68">
        <f t="shared" ref="E34:E43" si="9">IF(ISERROR(F34/$F$33),0,(F34/$F$33))</f>
        <v>0</v>
      </c>
      <c r="F34" s="69" t="e">
        <f>SUM(G34,K34)</f>
        <v>#DIV/0!</v>
      </c>
      <c r="G34" s="69" t="e">
        <f>SUM(H34:I34)</f>
        <v>#DIV/0!</v>
      </c>
      <c r="H34" s="70" t="e">
        <f>'(집계)_미래목'!EB10</f>
        <v>#DIV/0!</v>
      </c>
      <c r="I34" s="70" t="e">
        <f>'(집계)_미래목'!EL10</f>
        <v>#DIV/0!</v>
      </c>
      <c r="J34" s="71">
        <f t="shared" si="6"/>
        <v>0</v>
      </c>
      <c r="K34" s="69" t="e">
        <f t="shared" ref="K34:K43" si="10">SUM(L34,M34)</f>
        <v>#DIV/0!</v>
      </c>
      <c r="L34" s="70" t="e">
        <f>'(집계)_미래목'!EW10</f>
        <v>#DIV/0!</v>
      </c>
      <c r="M34" s="70" t="e">
        <f>'(집계)_미래목'!FG10</f>
        <v>#DIV/0!</v>
      </c>
      <c r="N34" s="72">
        <f t="shared" si="7"/>
        <v>0</v>
      </c>
      <c r="O34" s="72" t="e">
        <f>'(집계)_미래목'!FR10</f>
        <v>#DIV/0!</v>
      </c>
      <c r="P34" s="42">
        <f>SUM('(집계)_미래목'!B11:B58)</f>
        <v>0</v>
      </c>
      <c r="Q34" s="35"/>
      <c r="R34" s="35"/>
      <c r="S34" s="35"/>
      <c r="T34" s="35"/>
      <c r="U34" s="35"/>
    </row>
    <row r="35" spans="1:21" s="64" customFormat="1" ht="22.5" customHeight="1" x14ac:dyDescent="0.15">
      <c r="A35" s="57"/>
      <c r="B35" s="73">
        <f t="shared" si="8"/>
        <v>0</v>
      </c>
      <c r="C35" s="66">
        <f t="shared" ref="C35:C43" si="11">IF(ISERROR(K35/(G35+K35)),0,(K35/(G35+K35)))</f>
        <v>0</v>
      </c>
      <c r="D35" s="75">
        <f t="shared" si="5"/>
        <v>0</v>
      </c>
      <c r="E35" s="76">
        <f t="shared" si="9"/>
        <v>0</v>
      </c>
      <c r="F35" s="69" t="e">
        <f t="shared" ref="F35:F43" si="12">SUM(G35,K35)</f>
        <v>#DIV/0!</v>
      </c>
      <c r="G35" s="69" t="e">
        <f t="shared" ref="G35:G43" si="13">SUM(H35:I35)</f>
        <v>#DIV/0!</v>
      </c>
      <c r="H35" s="78" t="e">
        <f>'(집계)_미래목'!EC10</f>
        <v>#DIV/0!</v>
      </c>
      <c r="I35" s="78" t="e">
        <f>'(집계)_미래목'!EM10</f>
        <v>#DIV/0!</v>
      </c>
      <c r="J35" s="79">
        <f t="shared" si="6"/>
        <v>0</v>
      </c>
      <c r="K35" s="77" t="e">
        <f t="shared" si="10"/>
        <v>#DIV/0!</v>
      </c>
      <c r="L35" s="78" t="e">
        <f>'(집계)_미래목'!EX10</f>
        <v>#DIV/0!</v>
      </c>
      <c r="M35" s="78" t="e">
        <f>'(집계)_미래목'!FH10</f>
        <v>#DIV/0!</v>
      </c>
      <c r="N35" s="79">
        <f t="shared" si="7"/>
        <v>0</v>
      </c>
      <c r="O35" s="71" t="e">
        <f>'(집계)_미래목'!FS10</f>
        <v>#DIV/0!</v>
      </c>
      <c r="P35" s="42">
        <f>SUM('(집계)_미래목'!C11:C58)</f>
        <v>0</v>
      </c>
      <c r="Q35" s="35"/>
      <c r="R35" s="35"/>
      <c r="S35" s="35"/>
      <c r="T35" s="35"/>
      <c r="U35" s="35"/>
    </row>
    <row r="36" spans="1:21" s="64" customFormat="1" ht="22.5" customHeight="1" x14ac:dyDescent="0.15">
      <c r="A36" s="57"/>
      <c r="B36" s="73">
        <f t="shared" si="8"/>
        <v>0</v>
      </c>
      <c r="C36" s="66">
        <f t="shared" si="11"/>
        <v>0</v>
      </c>
      <c r="D36" s="75">
        <f t="shared" si="5"/>
        <v>0</v>
      </c>
      <c r="E36" s="76">
        <f t="shared" si="9"/>
        <v>0</v>
      </c>
      <c r="F36" s="69" t="e">
        <f t="shared" si="12"/>
        <v>#DIV/0!</v>
      </c>
      <c r="G36" s="69" t="e">
        <f t="shared" si="13"/>
        <v>#DIV/0!</v>
      </c>
      <c r="H36" s="78" t="e">
        <f>'(집계)_미래목'!ED10</f>
        <v>#DIV/0!</v>
      </c>
      <c r="I36" s="78" t="e">
        <f>'(집계)_미래목'!EN10</f>
        <v>#DIV/0!</v>
      </c>
      <c r="J36" s="79">
        <f t="shared" si="6"/>
        <v>0</v>
      </c>
      <c r="K36" s="77" t="e">
        <f t="shared" si="10"/>
        <v>#DIV/0!</v>
      </c>
      <c r="L36" s="78" t="e">
        <f>'(집계)_미래목'!EY10</f>
        <v>#DIV/0!</v>
      </c>
      <c r="M36" s="78" t="e">
        <f>'(집계)_미래목'!FI10</f>
        <v>#DIV/0!</v>
      </c>
      <c r="N36" s="79">
        <f t="shared" si="7"/>
        <v>0</v>
      </c>
      <c r="O36" s="71" t="e">
        <f>'(집계)_미래목'!FT10</f>
        <v>#DIV/0!</v>
      </c>
      <c r="P36" s="42">
        <f>SUM('(집계)_미래목'!D11:D58)</f>
        <v>0</v>
      </c>
      <c r="Q36" s="35"/>
      <c r="R36" s="35"/>
      <c r="S36" s="35"/>
      <c r="T36" s="35"/>
      <c r="U36" s="35"/>
    </row>
    <row r="37" spans="1:21" s="64" customFormat="1" ht="22.5" customHeight="1" x14ac:dyDescent="0.15">
      <c r="A37" s="57"/>
      <c r="B37" s="73">
        <f t="shared" si="8"/>
        <v>0</v>
      </c>
      <c r="C37" s="66">
        <f t="shared" si="11"/>
        <v>0</v>
      </c>
      <c r="D37" s="75">
        <f t="shared" si="5"/>
        <v>0</v>
      </c>
      <c r="E37" s="76">
        <f t="shared" si="9"/>
        <v>0</v>
      </c>
      <c r="F37" s="69" t="e">
        <f t="shared" si="12"/>
        <v>#DIV/0!</v>
      </c>
      <c r="G37" s="69" t="e">
        <f t="shared" si="13"/>
        <v>#DIV/0!</v>
      </c>
      <c r="H37" s="78" t="e">
        <f>'(집계)_미래목'!EE10</f>
        <v>#DIV/0!</v>
      </c>
      <c r="I37" s="78" t="e">
        <f>'(집계)_미래목'!EO10</f>
        <v>#DIV/0!</v>
      </c>
      <c r="J37" s="79">
        <f t="shared" si="6"/>
        <v>0</v>
      </c>
      <c r="K37" s="77" t="e">
        <f t="shared" si="10"/>
        <v>#DIV/0!</v>
      </c>
      <c r="L37" s="78" t="e">
        <f>'(집계)_미래목'!EZ10</f>
        <v>#DIV/0!</v>
      </c>
      <c r="M37" s="78" t="e">
        <f>'(집계)_미래목'!FJ10</f>
        <v>#DIV/0!</v>
      </c>
      <c r="N37" s="79">
        <f t="shared" si="7"/>
        <v>0</v>
      </c>
      <c r="O37" s="71" t="e">
        <f>'(집계)_미래목'!FU10</f>
        <v>#DIV/0!</v>
      </c>
      <c r="P37" s="42">
        <f>SUM('(집계)_미래목'!E11:E58)</f>
        <v>0</v>
      </c>
      <c r="Q37" s="35"/>
      <c r="R37" s="35"/>
      <c r="S37" s="35"/>
      <c r="T37" s="35"/>
      <c r="U37" s="35"/>
    </row>
    <row r="38" spans="1:21" s="64" customFormat="1" ht="22.5" customHeight="1" x14ac:dyDescent="0.15">
      <c r="A38" s="57"/>
      <c r="B38" s="80">
        <f t="shared" si="8"/>
        <v>0</v>
      </c>
      <c r="C38" s="66">
        <f t="shared" si="11"/>
        <v>0</v>
      </c>
      <c r="D38" s="82">
        <f t="shared" si="5"/>
        <v>0</v>
      </c>
      <c r="E38" s="83">
        <f t="shared" si="9"/>
        <v>0</v>
      </c>
      <c r="F38" s="69" t="e">
        <f t="shared" si="12"/>
        <v>#DIV/0!</v>
      </c>
      <c r="G38" s="69" t="e">
        <f t="shared" si="13"/>
        <v>#DIV/0!</v>
      </c>
      <c r="H38" s="85" t="e">
        <f>'(집계)_미래목'!EF10</f>
        <v>#DIV/0!</v>
      </c>
      <c r="I38" s="85" t="e">
        <f>'(집계)_미래목'!EP10</f>
        <v>#DIV/0!</v>
      </c>
      <c r="J38" s="86">
        <f t="shared" si="6"/>
        <v>0</v>
      </c>
      <c r="K38" s="84" t="e">
        <f t="shared" si="10"/>
        <v>#DIV/0!</v>
      </c>
      <c r="L38" s="85" t="e">
        <f>'(집계)_미래목'!FA10</f>
        <v>#DIV/0!</v>
      </c>
      <c r="M38" s="85" t="e">
        <f>'(집계)_미래목'!FK10</f>
        <v>#DIV/0!</v>
      </c>
      <c r="N38" s="86">
        <f t="shared" si="7"/>
        <v>0</v>
      </c>
      <c r="O38" s="86" t="e">
        <f>'(집계)_미래목'!FV10</f>
        <v>#DIV/0!</v>
      </c>
      <c r="P38" s="55">
        <f>SUM('(집계)_미래목'!F11:F58)</f>
        <v>0</v>
      </c>
      <c r="Q38" s="35"/>
      <c r="R38" s="35"/>
      <c r="S38" s="35"/>
      <c r="T38" s="35"/>
      <c r="U38" s="35"/>
    </row>
    <row r="39" spans="1:21" s="64" customFormat="1" ht="22.5" customHeight="1" x14ac:dyDescent="0.15">
      <c r="A39" s="57"/>
      <c r="B39" s="80">
        <f t="shared" si="8"/>
        <v>0</v>
      </c>
      <c r="C39" s="66">
        <f t="shared" si="11"/>
        <v>0</v>
      </c>
      <c r="D39" s="82">
        <f t="shared" si="5"/>
        <v>0</v>
      </c>
      <c r="E39" s="83">
        <f t="shared" si="9"/>
        <v>0</v>
      </c>
      <c r="F39" s="69" t="e">
        <f t="shared" si="12"/>
        <v>#DIV/0!</v>
      </c>
      <c r="G39" s="69" t="e">
        <f t="shared" si="13"/>
        <v>#DIV/0!</v>
      </c>
      <c r="H39" s="78" t="e">
        <f>'(집계)_미래목'!EG10</f>
        <v>#DIV/0!</v>
      </c>
      <c r="I39" s="78" t="e">
        <f>'(집계)_미래목'!EQ10</f>
        <v>#DIV/0!</v>
      </c>
      <c r="J39" s="86">
        <f t="shared" si="6"/>
        <v>0</v>
      </c>
      <c r="K39" s="84" t="e">
        <f t="shared" si="10"/>
        <v>#DIV/0!</v>
      </c>
      <c r="L39" s="78" t="e">
        <f>'(집계)_미래목'!FB10</f>
        <v>#DIV/0!</v>
      </c>
      <c r="M39" s="78" t="e">
        <f>'(집계)_미래목'!FL10</f>
        <v>#DIV/0!</v>
      </c>
      <c r="N39" s="86">
        <f t="shared" si="7"/>
        <v>0</v>
      </c>
      <c r="O39" s="86" t="e">
        <f>'(집계)_미래목'!FW10</f>
        <v>#DIV/0!</v>
      </c>
      <c r="P39" s="56">
        <f>SUM('(집계)_미래목'!G11:G58)</f>
        <v>0</v>
      </c>
      <c r="Q39" s="35"/>
      <c r="R39" s="35"/>
      <c r="S39" s="35"/>
      <c r="T39" s="35"/>
      <c r="U39" s="35"/>
    </row>
    <row r="40" spans="1:21" s="64" customFormat="1" ht="22.5" customHeight="1" x14ac:dyDescent="0.15">
      <c r="A40" s="57"/>
      <c r="B40" s="80">
        <f t="shared" si="8"/>
        <v>0</v>
      </c>
      <c r="C40" s="66">
        <f t="shared" si="11"/>
        <v>0</v>
      </c>
      <c r="D40" s="82">
        <f t="shared" si="5"/>
        <v>0</v>
      </c>
      <c r="E40" s="83">
        <f t="shared" si="9"/>
        <v>0</v>
      </c>
      <c r="F40" s="69" t="e">
        <f t="shared" si="12"/>
        <v>#DIV/0!</v>
      </c>
      <c r="G40" s="69" t="e">
        <f t="shared" si="13"/>
        <v>#DIV/0!</v>
      </c>
      <c r="H40" s="78" t="e">
        <f>'(집계)_미래목'!EH10</f>
        <v>#DIV/0!</v>
      </c>
      <c r="I40" s="78" t="e">
        <f>'(집계)_미래목'!ER10</f>
        <v>#DIV/0!</v>
      </c>
      <c r="J40" s="86">
        <f t="shared" si="6"/>
        <v>0</v>
      </c>
      <c r="K40" s="84" t="e">
        <f t="shared" si="10"/>
        <v>#DIV/0!</v>
      </c>
      <c r="L40" s="78" t="e">
        <f>'(집계)_미래목'!FC10</f>
        <v>#DIV/0!</v>
      </c>
      <c r="M40" s="78" t="e">
        <f>'(집계)_미래목'!FM10</f>
        <v>#DIV/0!</v>
      </c>
      <c r="N40" s="86">
        <f t="shared" si="7"/>
        <v>0</v>
      </c>
      <c r="O40" s="86" t="e">
        <f>'(집계)_미래목'!FX10</f>
        <v>#DIV/0!</v>
      </c>
      <c r="P40" s="56">
        <f>SUM('(집계)_미래목'!H11:H58)</f>
        <v>0</v>
      </c>
      <c r="Q40" s="35"/>
      <c r="R40" s="35"/>
      <c r="S40" s="35"/>
      <c r="T40" s="35"/>
      <c r="U40" s="35"/>
    </row>
    <row r="41" spans="1:21" s="64" customFormat="1" ht="22.5" customHeight="1" x14ac:dyDescent="0.15">
      <c r="A41" s="57"/>
      <c r="B41" s="80">
        <f t="shared" si="8"/>
        <v>0</v>
      </c>
      <c r="C41" s="66">
        <f t="shared" si="11"/>
        <v>0</v>
      </c>
      <c r="D41" s="82">
        <f t="shared" si="5"/>
        <v>0</v>
      </c>
      <c r="E41" s="83">
        <f t="shared" si="9"/>
        <v>0</v>
      </c>
      <c r="F41" s="69" t="e">
        <f t="shared" si="12"/>
        <v>#DIV/0!</v>
      </c>
      <c r="G41" s="69" t="e">
        <f t="shared" si="13"/>
        <v>#DIV/0!</v>
      </c>
      <c r="H41" s="78" t="e">
        <f>'(집계)_미래목'!EI10</f>
        <v>#DIV/0!</v>
      </c>
      <c r="I41" s="78" t="e">
        <f>'(집계)_미래목'!ES10</f>
        <v>#DIV/0!</v>
      </c>
      <c r="J41" s="86">
        <f t="shared" si="6"/>
        <v>0</v>
      </c>
      <c r="K41" s="84" t="e">
        <f t="shared" si="10"/>
        <v>#DIV/0!</v>
      </c>
      <c r="L41" s="78" t="e">
        <f>'(집계)_미래목'!FD10</f>
        <v>#DIV/0!</v>
      </c>
      <c r="M41" s="78" t="e">
        <f>'(집계)_미래목'!FN10</f>
        <v>#DIV/0!</v>
      </c>
      <c r="N41" s="86">
        <f t="shared" si="7"/>
        <v>0</v>
      </c>
      <c r="O41" s="86" t="e">
        <f>'(집계)_미래목'!FY10</f>
        <v>#DIV/0!</v>
      </c>
      <c r="P41" s="56">
        <f>SUM('(집계)_미래목'!I11:I58)</f>
        <v>0</v>
      </c>
      <c r="Q41" s="35"/>
      <c r="R41" s="35"/>
      <c r="S41" s="35"/>
      <c r="T41" s="35"/>
      <c r="U41" s="35"/>
    </row>
    <row r="42" spans="1:21" s="64" customFormat="1" ht="22.5" customHeight="1" x14ac:dyDescent="0.15">
      <c r="A42" s="57"/>
      <c r="B42" s="80">
        <f t="shared" si="8"/>
        <v>0</v>
      </c>
      <c r="C42" s="66">
        <f t="shared" si="11"/>
        <v>0</v>
      </c>
      <c r="D42" s="82">
        <f t="shared" si="5"/>
        <v>0</v>
      </c>
      <c r="E42" s="83">
        <f t="shared" si="9"/>
        <v>0</v>
      </c>
      <c r="F42" s="69" t="e">
        <f t="shared" si="12"/>
        <v>#DIV/0!</v>
      </c>
      <c r="G42" s="69" t="e">
        <f t="shared" si="13"/>
        <v>#DIV/0!</v>
      </c>
      <c r="H42" s="85" t="e">
        <f>'(집계)_미래목'!EJ10</f>
        <v>#DIV/0!</v>
      </c>
      <c r="I42" s="85" t="e">
        <f>'(집계)_미래목'!ET10</f>
        <v>#DIV/0!</v>
      </c>
      <c r="J42" s="86">
        <f t="shared" si="6"/>
        <v>0</v>
      </c>
      <c r="K42" s="84" t="e">
        <f t="shared" si="10"/>
        <v>#DIV/0!</v>
      </c>
      <c r="L42" s="85" t="e">
        <f>'(집계)_미래목'!FE10</f>
        <v>#DIV/0!</v>
      </c>
      <c r="M42" s="85" t="e">
        <f>'(집계)_미래목'!FO10</f>
        <v>#DIV/0!</v>
      </c>
      <c r="N42" s="86">
        <f t="shared" si="7"/>
        <v>0</v>
      </c>
      <c r="O42" s="86" t="e">
        <f>'(집계)_미래목'!FZ10</f>
        <v>#DIV/0!</v>
      </c>
      <c r="P42" s="55">
        <f>SUM('(집계)_미래목'!J11:J58)</f>
        <v>0</v>
      </c>
      <c r="Q42" s="35"/>
      <c r="R42" s="35"/>
      <c r="S42" s="35"/>
      <c r="T42" s="35"/>
      <c r="U42" s="35"/>
    </row>
    <row r="43" spans="1:21" s="64" customFormat="1" ht="22.5" customHeight="1" x14ac:dyDescent="0.15">
      <c r="A43" s="57"/>
      <c r="B43" s="73">
        <f t="shared" si="8"/>
        <v>0</v>
      </c>
      <c r="C43" s="66">
        <f t="shared" si="11"/>
        <v>0</v>
      </c>
      <c r="D43" s="75">
        <f t="shared" si="5"/>
        <v>0</v>
      </c>
      <c r="E43" s="76">
        <f t="shared" si="9"/>
        <v>0</v>
      </c>
      <c r="F43" s="69" t="e">
        <f t="shared" si="12"/>
        <v>#DIV/0!</v>
      </c>
      <c r="G43" s="69" t="e">
        <f t="shared" si="13"/>
        <v>#DIV/0!</v>
      </c>
      <c r="H43" s="78" t="e">
        <f>'(집계)_미래목'!EK10</f>
        <v>#DIV/0!</v>
      </c>
      <c r="I43" s="78" t="e">
        <f>'(집계)_미래목'!EU10</f>
        <v>#DIV/0!</v>
      </c>
      <c r="J43" s="79">
        <f t="shared" si="6"/>
        <v>0</v>
      </c>
      <c r="K43" s="77" t="e">
        <f t="shared" si="10"/>
        <v>#DIV/0!</v>
      </c>
      <c r="L43" s="78" t="e">
        <f>'(집계)_미래목'!FF10</f>
        <v>#DIV/0!</v>
      </c>
      <c r="M43" s="78" t="e">
        <f>'(집계)_미래목'!FP10</f>
        <v>#DIV/0!</v>
      </c>
      <c r="N43" s="79">
        <f t="shared" si="7"/>
        <v>0</v>
      </c>
      <c r="O43" s="79" t="e">
        <f>'(집계)_미래목'!GA10</f>
        <v>#DIV/0!</v>
      </c>
      <c r="P43" s="56">
        <f>SUM('(집계)_미래목'!K11:K58)</f>
        <v>0</v>
      </c>
      <c r="Q43" s="35"/>
      <c r="R43" s="35"/>
      <c r="S43" s="35"/>
      <c r="T43" s="35"/>
      <c r="U43" s="35"/>
    </row>
    <row r="44" spans="1:21" s="2" customFormat="1" ht="17.25" customHeight="1" x14ac:dyDescent="0.15">
      <c r="A44" s="11"/>
      <c r="B44" s="23"/>
      <c r="C44" s="11"/>
      <c r="D44" s="4"/>
      <c r="E44" s="11"/>
      <c r="F44" s="11"/>
      <c r="G44" s="11"/>
      <c r="H44" s="11"/>
      <c r="I44" s="11"/>
      <c r="J44" s="11"/>
      <c r="K44" s="11"/>
      <c r="L44" s="11"/>
      <c r="M44" s="11"/>
      <c r="P44" s="35"/>
    </row>
    <row r="45" spans="1:21" s="2" customFormat="1" ht="17.25" customHeight="1" x14ac:dyDescent="0.15">
      <c r="A45" s="11"/>
      <c r="B45" s="23"/>
      <c r="C45" s="11"/>
      <c r="D45" s="4"/>
      <c r="E45" s="11"/>
      <c r="F45" s="11"/>
      <c r="G45" s="11"/>
      <c r="H45" s="11"/>
      <c r="I45" s="11"/>
      <c r="J45" s="11"/>
      <c r="K45" s="11"/>
      <c r="L45" s="11"/>
      <c r="M45" s="11"/>
      <c r="P45" s="35"/>
    </row>
    <row r="46" spans="1:21" s="2" customFormat="1" ht="17.25" customHeight="1" x14ac:dyDescent="0.15">
      <c r="A46" s="11"/>
      <c r="B46" s="10" t="s">
        <v>34</v>
      </c>
      <c r="C46" s="4"/>
      <c r="D46" s="11"/>
      <c r="E46" s="11"/>
      <c r="F46" s="11"/>
      <c r="G46" s="11"/>
      <c r="H46" s="11"/>
      <c r="I46" s="11"/>
      <c r="J46" s="11"/>
      <c r="K46" s="11"/>
      <c r="L46" s="11"/>
      <c r="M46" s="11"/>
      <c r="P46" s="35"/>
    </row>
    <row r="47" spans="1:21" s="26" customFormat="1" ht="24" customHeight="1" x14ac:dyDescent="0.15">
      <c r="A47" s="23"/>
      <c r="B47" s="1697" t="s">
        <v>13</v>
      </c>
      <c r="C47" s="1698" t="s">
        <v>35</v>
      </c>
      <c r="D47" s="1698" t="s">
        <v>30</v>
      </c>
      <c r="E47" s="1699" t="s">
        <v>36</v>
      </c>
      <c r="F47" s="1699"/>
      <c r="G47" s="1696" t="s">
        <v>37</v>
      </c>
      <c r="H47" s="89"/>
      <c r="I47" s="89"/>
      <c r="N47" s="35"/>
      <c r="O47" s="35"/>
    </row>
    <row r="48" spans="1:21" s="26" customFormat="1" ht="35.25" customHeight="1" thickBot="1" x14ac:dyDescent="0.2">
      <c r="A48" s="23"/>
      <c r="B48" s="1697"/>
      <c r="C48" s="1698"/>
      <c r="D48" s="1698"/>
      <c r="E48" s="88" t="s">
        <v>38</v>
      </c>
      <c r="F48" s="87" t="s">
        <v>39</v>
      </c>
      <c r="G48" s="1696"/>
      <c r="H48" s="23"/>
      <c r="I48" s="23"/>
      <c r="N48" s="35"/>
      <c r="O48" s="35"/>
    </row>
    <row r="49" spans="1:15" s="64" customFormat="1" ht="22.5" customHeight="1" thickTop="1" thickBot="1" x14ac:dyDescent="0.2">
      <c r="A49" s="57"/>
      <c r="B49" s="90" t="s">
        <v>28</v>
      </c>
      <c r="C49" s="91"/>
      <c r="D49" s="92">
        <f>AVERAGE(D50:D54)</f>
        <v>0</v>
      </c>
      <c r="E49" s="93" t="e">
        <f>SUM(E50:E59)</f>
        <v>#DIV/0!</v>
      </c>
      <c r="F49" s="92">
        <f t="shared" ref="F49:F59" si="14">IF(ISERROR(E49/L17),0,(E49/L17))</f>
        <v>0</v>
      </c>
      <c r="G49" s="1213" t="e">
        <f>SUM(G50:G59)</f>
        <v>#DIV/0!</v>
      </c>
      <c r="H49" s="95"/>
      <c r="I49" s="96"/>
      <c r="N49" s="35"/>
      <c r="O49" s="35"/>
    </row>
    <row r="50" spans="1:15" s="64" customFormat="1" ht="22.5" customHeight="1" thickTop="1" x14ac:dyDescent="0.15">
      <c r="A50" s="57"/>
      <c r="B50" s="97">
        <f t="shared" ref="B50:B59" si="15">B18</f>
        <v>0</v>
      </c>
      <c r="C50" s="98"/>
      <c r="D50" s="99">
        <f t="shared" ref="D50:D59" si="16">D34*C50</f>
        <v>0</v>
      </c>
      <c r="E50" s="100" t="e">
        <f t="shared" ref="E50:E59" si="17">ROUND(L34*$C50,2)</f>
        <v>#DIV/0!</v>
      </c>
      <c r="F50" s="99">
        <f t="shared" si="14"/>
        <v>0</v>
      </c>
      <c r="G50" s="101" t="e">
        <f t="shared" ref="G50:G59" si="18">E50*$K$6</f>
        <v>#DIV/0!</v>
      </c>
      <c r="H50" s="96"/>
      <c r="I50" s="96"/>
      <c r="N50" s="35"/>
      <c r="O50" s="35"/>
    </row>
    <row r="51" spans="1:15" s="64" customFormat="1" ht="22.5" customHeight="1" x14ac:dyDescent="0.15">
      <c r="A51" s="57"/>
      <c r="B51" s="73">
        <f t="shared" si="15"/>
        <v>0</v>
      </c>
      <c r="C51" s="102"/>
      <c r="D51" s="103">
        <f t="shared" si="16"/>
        <v>0</v>
      </c>
      <c r="E51" s="104" t="e">
        <f t="shared" si="17"/>
        <v>#DIV/0!</v>
      </c>
      <c r="F51" s="103">
        <f t="shared" si="14"/>
        <v>0</v>
      </c>
      <c r="G51" s="105" t="e">
        <f t="shared" si="18"/>
        <v>#DIV/0!</v>
      </c>
      <c r="H51" s="96"/>
      <c r="I51" s="96"/>
      <c r="N51" s="35"/>
      <c r="O51" s="35"/>
    </row>
    <row r="52" spans="1:15" s="64" customFormat="1" ht="22.5" customHeight="1" x14ac:dyDescent="0.15">
      <c r="A52" s="57"/>
      <c r="B52" s="73">
        <f t="shared" si="15"/>
        <v>0</v>
      </c>
      <c r="C52" s="102"/>
      <c r="D52" s="103">
        <f t="shared" si="16"/>
        <v>0</v>
      </c>
      <c r="E52" s="104" t="e">
        <f t="shared" si="17"/>
        <v>#DIV/0!</v>
      </c>
      <c r="F52" s="103">
        <f t="shared" si="14"/>
        <v>0</v>
      </c>
      <c r="G52" s="105" t="e">
        <f t="shared" si="18"/>
        <v>#DIV/0!</v>
      </c>
      <c r="H52" s="96"/>
      <c r="I52" s="96"/>
      <c r="N52" s="35"/>
      <c r="O52" s="35"/>
    </row>
    <row r="53" spans="1:15" s="64" customFormat="1" ht="22.5" customHeight="1" x14ac:dyDescent="0.15">
      <c r="A53" s="57"/>
      <c r="B53" s="73">
        <f t="shared" si="15"/>
        <v>0</v>
      </c>
      <c r="C53" s="102"/>
      <c r="D53" s="103">
        <f t="shared" si="16"/>
        <v>0</v>
      </c>
      <c r="E53" s="104" t="e">
        <f t="shared" si="17"/>
        <v>#DIV/0!</v>
      </c>
      <c r="F53" s="103">
        <f t="shared" si="14"/>
        <v>0</v>
      </c>
      <c r="G53" s="105" t="e">
        <f t="shared" si="18"/>
        <v>#DIV/0!</v>
      </c>
      <c r="H53" s="96"/>
      <c r="I53" s="96"/>
      <c r="N53" s="35"/>
      <c r="O53" s="35"/>
    </row>
    <row r="54" spans="1:15" s="64" customFormat="1" ht="22.5" customHeight="1" x14ac:dyDescent="0.15">
      <c r="A54" s="57"/>
      <c r="B54" s="73">
        <f t="shared" si="15"/>
        <v>0</v>
      </c>
      <c r="C54" s="102"/>
      <c r="D54" s="103">
        <f t="shared" si="16"/>
        <v>0</v>
      </c>
      <c r="E54" s="104" t="e">
        <f t="shared" si="17"/>
        <v>#DIV/0!</v>
      </c>
      <c r="F54" s="103">
        <f t="shared" si="14"/>
        <v>0</v>
      </c>
      <c r="G54" s="105" t="e">
        <f t="shared" si="18"/>
        <v>#DIV/0!</v>
      </c>
      <c r="H54" s="96"/>
      <c r="I54" s="96"/>
      <c r="N54" s="35"/>
      <c r="O54" s="35"/>
    </row>
    <row r="55" spans="1:15" s="64" customFormat="1" ht="22.5" customHeight="1" x14ac:dyDescent="0.15">
      <c r="A55" s="57"/>
      <c r="B55" s="73">
        <f t="shared" si="15"/>
        <v>0</v>
      </c>
      <c r="C55" s="102"/>
      <c r="D55" s="103">
        <f t="shared" si="16"/>
        <v>0</v>
      </c>
      <c r="E55" s="104" t="e">
        <f t="shared" si="17"/>
        <v>#DIV/0!</v>
      </c>
      <c r="F55" s="103">
        <f t="shared" si="14"/>
        <v>0</v>
      </c>
      <c r="G55" s="105" t="e">
        <f t="shared" si="18"/>
        <v>#DIV/0!</v>
      </c>
      <c r="H55" s="96"/>
      <c r="I55" s="96"/>
      <c r="N55" s="35"/>
      <c r="O55" s="35"/>
    </row>
    <row r="56" spans="1:15" s="64" customFormat="1" ht="22.5" customHeight="1" x14ac:dyDescent="0.15">
      <c r="A56" s="57"/>
      <c r="B56" s="73">
        <f t="shared" si="15"/>
        <v>0</v>
      </c>
      <c r="C56" s="102"/>
      <c r="D56" s="103">
        <f t="shared" si="16"/>
        <v>0</v>
      </c>
      <c r="E56" s="104" t="e">
        <f t="shared" si="17"/>
        <v>#DIV/0!</v>
      </c>
      <c r="F56" s="103">
        <f t="shared" si="14"/>
        <v>0</v>
      </c>
      <c r="G56" s="105" t="e">
        <f t="shared" si="18"/>
        <v>#DIV/0!</v>
      </c>
      <c r="H56" s="96"/>
      <c r="I56" s="96"/>
      <c r="N56" s="35"/>
      <c r="O56" s="35"/>
    </row>
    <row r="57" spans="1:15" s="64" customFormat="1" ht="22.5" customHeight="1" x14ac:dyDescent="0.15">
      <c r="A57" s="57"/>
      <c r="B57" s="73">
        <f t="shared" si="15"/>
        <v>0</v>
      </c>
      <c r="C57" s="102"/>
      <c r="D57" s="103">
        <f t="shared" si="16"/>
        <v>0</v>
      </c>
      <c r="E57" s="104" t="e">
        <f t="shared" si="17"/>
        <v>#DIV/0!</v>
      </c>
      <c r="F57" s="103">
        <f t="shared" si="14"/>
        <v>0</v>
      </c>
      <c r="G57" s="105" t="e">
        <f t="shared" si="18"/>
        <v>#DIV/0!</v>
      </c>
      <c r="H57" s="96"/>
      <c r="I57" s="96"/>
      <c r="N57" s="35"/>
      <c r="O57" s="35"/>
    </row>
    <row r="58" spans="1:15" s="64" customFormat="1" ht="22.5" customHeight="1" x14ac:dyDescent="0.15">
      <c r="A58" s="57"/>
      <c r="B58" s="73">
        <f t="shared" si="15"/>
        <v>0</v>
      </c>
      <c r="C58" s="102"/>
      <c r="D58" s="103">
        <f t="shared" si="16"/>
        <v>0</v>
      </c>
      <c r="E58" s="104" t="e">
        <f t="shared" si="17"/>
        <v>#DIV/0!</v>
      </c>
      <c r="F58" s="103">
        <f t="shared" si="14"/>
        <v>0</v>
      </c>
      <c r="G58" s="105" t="e">
        <f t="shared" si="18"/>
        <v>#DIV/0!</v>
      </c>
      <c r="H58" s="96"/>
      <c r="I58" s="96"/>
      <c r="N58" s="35"/>
      <c r="O58" s="35"/>
    </row>
    <row r="59" spans="1:15" s="64" customFormat="1" ht="22.5" customHeight="1" x14ac:dyDescent="0.15">
      <c r="A59" s="57"/>
      <c r="B59" s="73">
        <f t="shared" si="15"/>
        <v>0</v>
      </c>
      <c r="C59" s="102"/>
      <c r="D59" s="103">
        <f t="shared" si="16"/>
        <v>0</v>
      </c>
      <c r="E59" s="104" t="e">
        <f t="shared" si="17"/>
        <v>#DIV/0!</v>
      </c>
      <c r="F59" s="103">
        <f t="shared" si="14"/>
        <v>0</v>
      </c>
      <c r="G59" s="105" t="e">
        <f t="shared" si="18"/>
        <v>#DIV/0!</v>
      </c>
      <c r="H59" s="96"/>
      <c r="I59" s="96"/>
      <c r="N59" s="35"/>
      <c r="O59" s="35"/>
    </row>
    <row r="60" spans="1:15" x14ac:dyDescent="0.15">
      <c r="A60" s="3"/>
      <c r="B60" s="106"/>
      <c r="C60" s="3"/>
      <c r="D60" s="3"/>
      <c r="E60" s="4"/>
      <c r="F60" s="4"/>
      <c r="G60" s="4"/>
      <c r="H60" s="4"/>
      <c r="I60" s="4"/>
      <c r="J60" s="4"/>
      <c r="K60" s="4"/>
      <c r="L60" s="4"/>
      <c r="M60" s="4"/>
    </row>
    <row r="61" spans="1:15" x14ac:dyDescent="0.15">
      <c r="A61" s="3"/>
      <c r="B61" s="106"/>
      <c r="C61" s="3"/>
      <c r="D61" s="3"/>
      <c r="E61" s="4"/>
      <c r="F61" s="4"/>
      <c r="G61" s="4"/>
      <c r="H61" s="4"/>
      <c r="I61" s="4"/>
      <c r="J61" s="4"/>
      <c r="K61" s="4"/>
      <c r="L61" s="4"/>
      <c r="M61" s="4"/>
    </row>
    <row r="62" spans="1:15" x14ac:dyDescent="0.15">
      <c r="B62" s="14"/>
    </row>
    <row r="63" spans="1:15" x14ac:dyDescent="0.15">
      <c r="B63" s="14"/>
    </row>
    <row r="64" spans="1:15" x14ac:dyDescent="0.15">
      <c r="B64" s="14"/>
    </row>
    <row r="65" spans="2:13" x14ac:dyDescent="0.15">
      <c r="B65" s="14"/>
    </row>
    <row r="66" spans="2:13" x14ac:dyDescent="0.15">
      <c r="B66" s="14"/>
    </row>
    <row r="67" spans="2:13" x14ac:dyDescent="0.15">
      <c r="B67" s="14"/>
      <c r="E67" s="1"/>
      <c r="F67" s="1"/>
      <c r="G67" s="1"/>
      <c r="H67" s="1"/>
      <c r="I67" s="1"/>
      <c r="J67" s="1"/>
      <c r="K67" s="1"/>
      <c r="L67" s="1"/>
      <c r="M67" s="1"/>
    </row>
    <row r="68" spans="2:13" x14ac:dyDescent="0.15">
      <c r="B68" s="14"/>
      <c r="E68" s="1"/>
      <c r="F68" s="1"/>
      <c r="G68" s="1"/>
      <c r="H68" s="1"/>
      <c r="I68" s="1"/>
      <c r="J68" s="1"/>
      <c r="K68" s="1"/>
      <c r="L68" s="1"/>
      <c r="M68" s="1"/>
    </row>
    <row r="69" spans="2:13" x14ac:dyDescent="0.15">
      <c r="B69" s="14"/>
      <c r="E69" s="1"/>
      <c r="F69" s="1"/>
      <c r="G69" s="1"/>
      <c r="H69" s="1"/>
      <c r="I69" s="1"/>
      <c r="J69" s="1"/>
      <c r="K69" s="1"/>
      <c r="L69" s="1"/>
      <c r="M69" s="1"/>
    </row>
    <row r="70" spans="2:13" x14ac:dyDescent="0.15">
      <c r="B70" s="14"/>
      <c r="E70" s="1"/>
      <c r="F70" s="1"/>
      <c r="G70" s="1"/>
      <c r="H70" s="1"/>
      <c r="I70" s="1"/>
      <c r="J70" s="1"/>
      <c r="K70" s="1"/>
      <c r="L70" s="1"/>
      <c r="M70" s="1"/>
    </row>
  </sheetData>
  <sheetProtection selectLockedCells="1" selectUnlockedCells="1"/>
  <mergeCells count="30">
    <mergeCell ref="B14:B16"/>
    <mergeCell ref="C14:C16"/>
    <mergeCell ref="D14:D16"/>
    <mergeCell ref="E14:E16"/>
    <mergeCell ref="A2:M2"/>
    <mergeCell ref="D5:G5"/>
    <mergeCell ref="D7:G7"/>
    <mergeCell ref="D9:G9"/>
    <mergeCell ref="F14:N14"/>
    <mergeCell ref="A3:P3"/>
    <mergeCell ref="P30:P32"/>
    <mergeCell ref="F31:F32"/>
    <mergeCell ref="G31:J31"/>
    <mergeCell ref="K31:N31"/>
    <mergeCell ref="O31:O32"/>
    <mergeCell ref="P14:P16"/>
    <mergeCell ref="F15:F16"/>
    <mergeCell ref="G15:J15"/>
    <mergeCell ref="K15:N15"/>
    <mergeCell ref="O15:O16"/>
    <mergeCell ref="B30:B32"/>
    <mergeCell ref="C30:C32"/>
    <mergeCell ref="D30:D32"/>
    <mergeCell ref="E30:E32"/>
    <mergeCell ref="G47:G48"/>
    <mergeCell ref="B47:B48"/>
    <mergeCell ref="C47:C48"/>
    <mergeCell ref="D47:D48"/>
    <mergeCell ref="E47:F47"/>
    <mergeCell ref="F30:O30"/>
  </mergeCells>
  <phoneticPr fontId="41" type="noConversion"/>
  <printOptions horizontalCentered="1" verticalCentered="1"/>
  <pageMargins left="0.70833333333333337" right="0.70833333333333337" top="0.74791666666666667" bottom="0.74791666666666667" header="0.51180555555555551" footer="0.51180555555555551"/>
  <pageSetup paperSize="9" scale="65"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
  <sheetViews>
    <sheetView zoomScale="85" zoomScaleNormal="85" workbookViewId="0">
      <selection activeCell="D22" sqref="D22"/>
    </sheetView>
  </sheetViews>
  <sheetFormatPr defaultColWidth="8" defaultRowHeight="16.5" x14ac:dyDescent="0.15"/>
  <cols>
    <col min="1" max="1" width="3.109375" style="479" customWidth="1"/>
    <col min="2" max="2" width="16.6640625" style="479" customWidth="1"/>
    <col min="3" max="3" width="9.44140625" style="479" customWidth="1"/>
    <col min="4" max="4" width="11.5546875" style="479" customWidth="1"/>
    <col min="5" max="5" width="9.44140625" style="479" customWidth="1"/>
    <col min="6" max="6" width="9" style="479" customWidth="1"/>
    <col min="7" max="7" width="9.33203125" style="479" customWidth="1"/>
    <col min="8" max="8" width="9" style="479" customWidth="1"/>
    <col min="9" max="9" width="9.33203125" style="479" customWidth="1"/>
    <col min="10" max="10" width="8.33203125" style="479" customWidth="1"/>
    <col min="11" max="11" width="8" style="479"/>
    <col min="12" max="12" width="15.5546875" style="479" customWidth="1"/>
    <col min="13" max="16384" width="8" style="479"/>
  </cols>
  <sheetData>
    <row r="1" spans="1:12" x14ac:dyDescent="0.15">
      <c r="A1" s="1902"/>
      <c r="B1" s="480" t="s">
        <v>242</v>
      </c>
      <c r="C1" s="481" t="s">
        <v>120</v>
      </c>
      <c r="D1" s="482" t="s">
        <v>243</v>
      </c>
      <c r="E1" s="483"/>
      <c r="F1" s="484"/>
      <c r="G1" s="469"/>
      <c r="H1" s="478"/>
      <c r="I1" s="485"/>
      <c r="J1" s="486"/>
      <c r="K1" s="487"/>
      <c r="L1" s="473"/>
    </row>
    <row r="2" spans="1:12" x14ac:dyDescent="0.15">
      <c r="A2" s="1902"/>
      <c r="B2" s="488" t="s">
        <v>192</v>
      </c>
      <c r="C2" s="489"/>
      <c r="D2" s="490" t="s">
        <v>4</v>
      </c>
      <c r="E2" s="491"/>
      <c r="F2" s="492" t="s">
        <v>244</v>
      </c>
      <c r="G2" s="493"/>
      <c r="H2" s="467"/>
      <c r="I2" s="494" t="s">
        <v>201</v>
      </c>
      <c r="J2" s="495"/>
      <c r="K2" s="496" t="s">
        <v>87</v>
      </c>
      <c r="L2" s="497"/>
    </row>
  </sheetData>
  <sheetProtection selectLockedCells="1" selectUnlockedCells="1"/>
  <mergeCells count="1">
    <mergeCell ref="A1:A2"/>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
  <sheetViews>
    <sheetView zoomScale="85" zoomScaleNormal="85" workbookViewId="0">
      <selection activeCell="L30" sqref="L30"/>
    </sheetView>
  </sheetViews>
  <sheetFormatPr defaultColWidth="8" defaultRowHeight="16.5" x14ac:dyDescent="0.15"/>
  <cols>
    <col min="1" max="1" width="3.109375" style="479" customWidth="1"/>
    <col min="2" max="2" width="20.33203125" style="479" customWidth="1"/>
    <col min="3" max="3" width="9" style="479" customWidth="1"/>
    <col min="4" max="5" width="8" style="479"/>
    <col min="6" max="6" width="8.6640625" style="479" customWidth="1"/>
    <col min="7" max="7" width="8" style="479"/>
    <col min="8" max="8" width="8.33203125" style="479" customWidth="1"/>
    <col min="9" max="9" width="8.6640625" style="479" customWidth="1"/>
    <col min="10" max="10" width="8" style="479"/>
    <col min="11" max="11" width="8.6640625" style="479" customWidth="1"/>
    <col min="12" max="12" width="17.33203125" style="479" customWidth="1"/>
    <col min="13" max="16384" width="8" style="479"/>
  </cols>
  <sheetData>
    <row r="1" spans="1:12" x14ac:dyDescent="0.15">
      <c r="A1" s="1903"/>
      <c r="B1" s="498" t="s">
        <v>245</v>
      </c>
      <c r="C1" s="499"/>
      <c r="D1" s="499"/>
      <c r="E1" s="499"/>
      <c r="F1" s="500"/>
      <c r="G1" s="460"/>
      <c r="H1" s="460"/>
      <c r="I1" s="460"/>
      <c r="J1" s="500"/>
      <c r="K1" s="500"/>
      <c r="L1" s="501"/>
    </row>
    <row r="2" spans="1:12" x14ac:dyDescent="0.15">
      <c r="A2" s="1903"/>
      <c r="B2" s="502" t="s">
        <v>246</v>
      </c>
      <c r="C2" s="443"/>
      <c r="D2" s="503"/>
      <c r="E2" s="443"/>
      <c r="F2" s="504"/>
      <c r="G2" s="443"/>
      <c r="H2" s="462"/>
      <c r="I2" s="504"/>
      <c r="J2" s="504"/>
      <c r="K2" s="505"/>
      <c r="L2" s="506"/>
    </row>
    <row r="3" spans="1:12" x14ac:dyDescent="0.15">
      <c r="A3" s="1903"/>
      <c r="B3" s="502" t="s">
        <v>247</v>
      </c>
      <c r="C3" s="443"/>
      <c r="D3" s="503"/>
      <c r="E3" s="443"/>
      <c r="F3" s="504"/>
      <c r="G3" s="443"/>
      <c r="H3" s="462"/>
      <c r="I3" s="504"/>
      <c r="J3" s="504"/>
      <c r="K3" s="505"/>
      <c r="L3" s="463"/>
    </row>
    <row r="4" spans="1:12" x14ac:dyDescent="0.15">
      <c r="A4" s="1903"/>
      <c r="B4" s="507" t="s">
        <v>248</v>
      </c>
      <c r="C4" s="493"/>
      <c r="D4" s="496"/>
      <c r="E4" s="493"/>
      <c r="F4" s="508"/>
      <c r="G4" s="493"/>
      <c r="H4" s="509"/>
      <c r="I4" s="508"/>
      <c r="J4" s="510"/>
      <c r="K4" s="511"/>
      <c r="L4" s="512"/>
    </row>
  </sheetData>
  <sheetProtection selectLockedCells="1" selectUnlockedCells="1"/>
  <mergeCells count="1">
    <mergeCell ref="A1:A4"/>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7"/>
  <sheetViews>
    <sheetView zoomScale="85" zoomScaleNormal="85" workbookViewId="0">
      <selection activeCell="D22" sqref="D22"/>
    </sheetView>
  </sheetViews>
  <sheetFormatPr defaultColWidth="8" defaultRowHeight="16.5" x14ac:dyDescent="0.15"/>
  <cols>
    <col min="1" max="1" width="3.109375" style="479" customWidth="1"/>
    <col min="2" max="2" width="17.6640625" style="479" customWidth="1"/>
    <col min="3" max="3" width="16.44140625" style="479" customWidth="1"/>
    <col min="4" max="9" width="8" style="479"/>
    <col min="10" max="10" width="9.44140625" style="479" customWidth="1"/>
    <col min="11" max="11" width="8" style="479"/>
    <col min="12" max="12" width="15.6640625" style="479" customWidth="1"/>
    <col min="13" max="16384" width="8" style="479"/>
  </cols>
  <sheetData>
    <row r="1" spans="1:12" ht="8.25" customHeight="1" x14ac:dyDescent="0.15">
      <c r="A1" s="513"/>
      <c r="B1" s="514"/>
      <c r="C1" s="514"/>
      <c r="D1" s="515"/>
      <c r="E1" s="470"/>
      <c r="F1" s="516"/>
      <c r="G1" s="516"/>
      <c r="H1" s="516"/>
      <c r="I1" s="516"/>
      <c r="J1" s="516"/>
      <c r="K1" s="517"/>
      <c r="L1" s="518"/>
    </row>
    <row r="2" spans="1:12" x14ac:dyDescent="0.15">
      <c r="A2" s="513"/>
      <c r="B2" s="519" t="s">
        <v>249</v>
      </c>
      <c r="C2" s="519"/>
      <c r="D2" s="520"/>
      <c r="E2" s="520"/>
      <c r="F2" s="520"/>
      <c r="G2" s="520"/>
      <c r="H2" s="520"/>
      <c r="I2" s="520"/>
      <c r="J2" s="520"/>
      <c r="K2" s="520"/>
      <c r="L2" s="463"/>
    </row>
    <row r="3" spans="1:12" x14ac:dyDescent="0.15">
      <c r="A3" s="513"/>
      <c r="B3" s="502" t="s">
        <v>250</v>
      </c>
      <c r="C3" s="502"/>
      <c r="D3" s="503"/>
      <c r="E3" s="462"/>
      <c r="F3" s="504"/>
      <c r="G3" s="504"/>
      <c r="H3" s="504"/>
      <c r="I3" s="504"/>
      <c r="J3" s="520"/>
      <c r="K3" s="505"/>
      <c r="L3" s="463"/>
    </row>
    <row r="4" spans="1:12" x14ac:dyDescent="0.15">
      <c r="A4" s="513"/>
      <c r="B4" s="502"/>
      <c r="C4" s="521"/>
      <c r="D4" s="519"/>
      <c r="E4" s="522"/>
      <c r="F4" s="523"/>
      <c r="G4" s="523"/>
      <c r="H4" s="523"/>
      <c r="I4" s="523"/>
      <c r="J4" s="520"/>
      <c r="K4" s="505"/>
      <c r="L4" s="463"/>
    </row>
    <row r="5" spans="1:12" x14ac:dyDescent="0.15">
      <c r="A5" s="524"/>
      <c r="B5" s="502" t="s">
        <v>251</v>
      </c>
      <c r="C5" s="502"/>
      <c r="D5" s="503"/>
      <c r="E5" s="462"/>
      <c r="F5" s="504"/>
      <c r="G5" s="504"/>
      <c r="H5" s="504"/>
      <c r="I5" s="504"/>
      <c r="J5" s="520"/>
      <c r="K5" s="505"/>
      <c r="L5" s="463"/>
    </row>
    <row r="6" spans="1:12" ht="16.5" customHeight="1" x14ac:dyDescent="0.15">
      <c r="A6" s="525"/>
      <c r="B6" s="1904" t="s">
        <v>76</v>
      </c>
      <c r="C6" s="1905" t="s">
        <v>252</v>
      </c>
      <c r="D6" s="527"/>
      <c r="E6" s="528"/>
      <c r="F6" s="529"/>
      <c r="G6" s="504"/>
      <c r="H6" s="504"/>
      <c r="I6" s="530"/>
      <c r="J6" s="531"/>
      <c r="K6" s="504"/>
      <c r="L6" s="463"/>
    </row>
    <row r="7" spans="1:12" x14ac:dyDescent="0.15">
      <c r="A7" s="525"/>
      <c r="B7" s="1904"/>
      <c r="C7" s="1904"/>
      <c r="D7" s="527"/>
      <c r="E7" s="527"/>
      <c r="F7" s="532"/>
      <c r="G7" s="504"/>
      <c r="H7" s="504"/>
      <c r="I7" s="533"/>
      <c r="J7" s="534"/>
      <c r="K7" s="504"/>
      <c r="L7" s="463"/>
    </row>
    <row r="8" spans="1:12" x14ac:dyDescent="0.15">
      <c r="A8" s="525"/>
      <c r="B8" s="535"/>
      <c r="C8" s="536"/>
      <c r="D8" s="537"/>
      <c r="E8" s="538"/>
      <c r="F8" s="532"/>
      <c r="G8" s="504"/>
      <c r="H8" s="504"/>
      <c r="I8" s="533"/>
      <c r="J8" s="534"/>
      <c r="K8" s="504"/>
      <c r="L8" s="463"/>
    </row>
    <row r="9" spans="1:12" x14ac:dyDescent="0.15">
      <c r="A9" s="525"/>
      <c r="B9" s="535"/>
      <c r="C9" s="536"/>
      <c r="D9" s="539"/>
      <c r="E9" s="540"/>
      <c r="F9" s="532"/>
      <c r="G9" s="504"/>
      <c r="H9" s="504"/>
      <c r="I9" s="504"/>
      <c r="J9" s="504"/>
      <c r="K9" s="504"/>
      <c r="L9" s="463"/>
    </row>
    <row r="10" spans="1:12" x14ac:dyDescent="0.15">
      <c r="A10" s="541"/>
      <c r="B10" s="535"/>
      <c r="C10" s="536"/>
      <c r="D10" s="542"/>
      <c r="E10" s="543"/>
      <c r="F10" s="532"/>
      <c r="G10" s="504"/>
      <c r="H10" s="504"/>
      <c r="I10" s="533"/>
      <c r="J10" s="534"/>
      <c r="K10" s="504"/>
      <c r="L10" s="463"/>
    </row>
    <row r="11" spans="1:12" x14ac:dyDescent="0.15">
      <c r="A11" s="525"/>
      <c r="B11" s="526" t="s">
        <v>253</v>
      </c>
      <c r="C11" s="544"/>
      <c r="D11" s="545"/>
      <c r="E11" s="546"/>
      <c r="F11" s="532"/>
      <c r="G11" s="504"/>
      <c r="H11" s="504"/>
      <c r="I11" s="533"/>
      <c r="J11" s="534"/>
      <c r="K11" s="504"/>
      <c r="L11" s="463"/>
    </row>
    <row r="12" spans="1:12" x14ac:dyDescent="0.15">
      <c r="A12" s="547"/>
      <c r="B12" s="548"/>
      <c r="C12" s="549"/>
      <c r="D12" s="550"/>
      <c r="E12" s="549"/>
      <c r="F12" s="551"/>
      <c r="G12" s="549"/>
      <c r="H12" s="552"/>
      <c r="I12" s="551"/>
      <c r="J12" s="551"/>
      <c r="K12" s="551"/>
      <c r="L12" s="553"/>
    </row>
    <row r="17" ht="16.5" customHeight="1" x14ac:dyDescent="0.15"/>
  </sheetData>
  <sheetProtection selectLockedCells="1" selectUnlockedCells="1"/>
  <mergeCells count="2">
    <mergeCell ref="B6:B7"/>
    <mergeCell ref="C6:C7"/>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AE202"/>
  <sheetViews>
    <sheetView topLeftCell="D28" zoomScale="85" zoomScaleNormal="85" zoomScaleSheetLayoutView="85" workbookViewId="0">
      <selection activeCell="J62" sqref="J62"/>
    </sheetView>
  </sheetViews>
  <sheetFormatPr defaultColWidth="11.5546875" defaultRowHeight="13.5" x14ac:dyDescent="0.15"/>
  <cols>
    <col min="1" max="1" width="22" style="1355" customWidth="1"/>
    <col min="2" max="2" width="12.44140625" style="1355" customWidth="1"/>
    <col min="3" max="3" width="11.88671875" style="1355" customWidth="1"/>
    <col min="4" max="4" width="10.44140625" style="1355" customWidth="1"/>
    <col min="5" max="5" width="8.33203125" style="1355" customWidth="1"/>
    <col min="6" max="6" width="11.109375" style="1355" customWidth="1"/>
    <col min="7" max="7" width="8.6640625" style="1355" customWidth="1"/>
    <col min="8" max="8" width="7.6640625" style="1355" customWidth="1"/>
    <col min="9" max="9" width="13.44140625" style="1355" customWidth="1"/>
    <col min="10" max="10" width="18.33203125" style="1355" customWidth="1"/>
    <col min="11" max="11" width="4.88671875" style="1355" customWidth="1"/>
    <col min="12" max="12" width="4.5546875" style="1355" customWidth="1"/>
    <col min="13" max="13" width="14.33203125" style="1355" customWidth="1"/>
    <col min="14" max="14" width="11.5546875" style="1355" customWidth="1"/>
    <col min="15" max="15" width="9.5546875" style="1356" customWidth="1"/>
    <col min="16" max="16" width="7.5546875" style="1355" customWidth="1"/>
    <col min="17" max="17" width="12" style="1357" customWidth="1"/>
    <col min="18" max="31" width="6.44140625" style="1357" customWidth="1"/>
    <col min="32" max="34" width="6.44140625" style="1355" customWidth="1"/>
    <col min="35" max="16384" width="11.5546875" style="1355"/>
  </cols>
  <sheetData>
    <row r="1" spans="1:21" ht="27" customHeight="1" thickTop="1" x14ac:dyDescent="0.15">
      <c r="A1" s="1919" t="s">
        <v>254</v>
      </c>
      <c r="B1" s="1920"/>
      <c r="C1" s="1920"/>
      <c r="D1" s="1920"/>
      <c r="E1" s="1920"/>
      <c r="F1" s="1920"/>
      <c r="G1" s="1920"/>
      <c r="H1" s="1920"/>
      <c r="I1" s="1920"/>
      <c r="J1" s="1920"/>
      <c r="K1" s="1920"/>
      <c r="L1" s="1920"/>
      <c r="M1" s="1921"/>
      <c r="P1" s="1242" t="s">
        <v>436</v>
      </c>
      <c r="Q1" s="1243" t="s">
        <v>437</v>
      </c>
    </row>
    <row r="2" spans="1:21" ht="27" customHeight="1" x14ac:dyDescent="0.15">
      <c r="A2" s="1922" t="s">
        <v>255</v>
      </c>
      <c r="B2" s="1923"/>
      <c r="C2" s="1924"/>
      <c r="D2" s="1924"/>
      <c r="E2" s="1924"/>
      <c r="F2" s="1924"/>
      <c r="G2" s="1924"/>
      <c r="H2" s="1924"/>
      <c r="I2" s="1924"/>
      <c r="J2" s="1042" t="s">
        <v>256</v>
      </c>
      <c r="K2" s="1925"/>
      <c r="L2" s="1925"/>
      <c r="M2" s="1043" t="s">
        <v>120</v>
      </c>
    </row>
    <row r="3" spans="1:21" ht="27" customHeight="1" thickBot="1" x14ac:dyDescent="0.2">
      <c r="A3" s="1928" t="s">
        <v>189</v>
      </c>
      <c r="B3" s="1929" t="s">
        <v>257</v>
      </c>
      <c r="C3" s="1912" t="s">
        <v>258</v>
      </c>
      <c r="D3" s="1912"/>
      <c r="E3" s="1912" t="s">
        <v>259</v>
      </c>
      <c r="F3" s="1912"/>
      <c r="G3" s="1912" t="s">
        <v>187</v>
      </c>
      <c r="H3" s="1912"/>
      <c r="I3" s="1912" t="s">
        <v>260</v>
      </c>
      <c r="J3" s="1912"/>
      <c r="K3" s="1926" t="s">
        <v>261</v>
      </c>
      <c r="L3" s="1926"/>
      <c r="M3" s="1927" t="s">
        <v>262</v>
      </c>
    </row>
    <row r="4" spans="1:21" ht="27" customHeight="1" thickTop="1" thickBot="1" x14ac:dyDescent="0.2">
      <c r="A4" s="1928"/>
      <c r="B4" s="1929"/>
      <c r="C4" s="1044"/>
      <c r="D4" s="1044" t="s">
        <v>83</v>
      </c>
      <c r="E4" s="1044"/>
      <c r="F4" s="1044" t="s">
        <v>83</v>
      </c>
      <c r="G4" s="1044"/>
      <c r="H4" s="1044" t="s">
        <v>83</v>
      </c>
      <c r="I4" s="1044"/>
      <c r="J4" s="1044" t="s">
        <v>191</v>
      </c>
      <c r="K4" s="1926"/>
      <c r="L4" s="1926"/>
      <c r="M4" s="1927"/>
      <c r="O4" s="1358" t="s">
        <v>438</v>
      </c>
    </row>
    <row r="5" spans="1:21" ht="27" customHeight="1" thickTop="1" x14ac:dyDescent="0.15">
      <c r="A5" s="1045" t="s">
        <v>656</v>
      </c>
      <c r="B5" s="1046"/>
      <c r="C5" s="1047"/>
      <c r="D5" s="1047"/>
      <c r="E5" s="1047"/>
      <c r="F5" s="1047"/>
      <c r="G5" s="1047"/>
      <c r="H5" s="1047"/>
      <c r="I5" s="1048"/>
      <c r="J5" s="1047"/>
      <c r="K5" s="1049"/>
      <c r="L5" s="1050"/>
      <c r="M5" s="1051"/>
      <c r="O5" s="1359" t="s">
        <v>439</v>
      </c>
      <c r="Q5" s="1360" t="s">
        <v>440</v>
      </c>
      <c r="R5" s="1360" t="s">
        <v>451</v>
      </c>
      <c r="S5" s="1360" t="s">
        <v>452</v>
      </c>
      <c r="T5" s="1360" t="s">
        <v>453</v>
      </c>
      <c r="U5" s="1360" t="s">
        <v>664</v>
      </c>
    </row>
    <row r="6" spans="1:21" ht="27" customHeight="1" x14ac:dyDescent="0.15">
      <c r="A6" s="1052" t="s">
        <v>192</v>
      </c>
      <c r="B6" s="1053"/>
      <c r="C6" s="1054"/>
      <c r="D6" s="1055" t="s">
        <v>203</v>
      </c>
      <c r="E6" s="1056">
        <v>1</v>
      </c>
      <c r="F6" s="1055" t="s">
        <v>204</v>
      </c>
      <c r="G6" s="1057">
        <f>IF(O5="적용",ROUND(C6*E6,2),0)</f>
        <v>0</v>
      </c>
      <c r="H6" s="1058">
        <v>1</v>
      </c>
      <c r="I6" s="899"/>
      <c r="J6" s="1055" t="s">
        <v>459</v>
      </c>
      <c r="K6" s="1059">
        <f>$C$188</f>
        <v>0</v>
      </c>
      <c r="L6" s="1050" t="s">
        <v>87</v>
      </c>
      <c r="M6" s="1060">
        <f>ROUNDDOWN((G6*I6)*(1+K6%),0)</f>
        <v>0</v>
      </c>
      <c r="Q6" s="1361" t="s">
        <v>454</v>
      </c>
      <c r="R6" s="1361">
        <v>0.5</v>
      </c>
      <c r="S6" s="1361" t="s">
        <v>205</v>
      </c>
      <c r="T6" s="1361" t="s">
        <v>455</v>
      </c>
      <c r="U6" s="1362">
        <v>0.05</v>
      </c>
    </row>
    <row r="7" spans="1:21" ht="27" customHeight="1" x14ac:dyDescent="0.15">
      <c r="A7" s="1052" t="s">
        <v>195</v>
      </c>
      <c r="B7" s="1363" t="s">
        <v>663</v>
      </c>
      <c r="C7" s="1061">
        <f>C6</f>
        <v>0</v>
      </c>
      <c r="D7" s="1055" t="s">
        <v>203</v>
      </c>
      <c r="E7" s="1056">
        <f>IF(B7=Q6,R6,R7)</f>
        <v>0.6</v>
      </c>
      <c r="F7" s="1055" t="str">
        <f>IF(B7=Q6,S6,S7)</f>
        <v>롤/km</v>
      </c>
      <c r="G7" s="1057">
        <f>IF(O5="적용",ROUND(C7*E7,2),0)</f>
        <v>0</v>
      </c>
      <c r="H7" s="1055"/>
      <c r="I7" s="1062"/>
      <c r="J7" s="1055" t="str">
        <f>IF(B7=Q6,T6,T7)</f>
        <v>백색마킹테이프</v>
      </c>
      <c r="K7" s="1063"/>
      <c r="L7" s="1064"/>
      <c r="M7" s="1060">
        <f>ROUNDDOWN(G7*I7,0)</f>
        <v>0</v>
      </c>
      <c r="Q7" s="1364" t="s">
        <v>456</v>
      </c>
      <c r="R7" s="1364">
        <v>0.6</v>
      </c>
      <c r="S7" s="1364" t="s">
        <v>457</v>
      </c>
      <c r="T7" s="1364" t="s">
        <v>458</v>
      </c>
      <c r="U7" s="1365">
        <v>0</v>
      </c>
    </row>
    <row r="8" spans="1:21" ht="27" customHeight="1" x14ac:dyDescent="0.15">
      <c r="A8" s="1065"/>
      <c r="B8" s="1066" t="s">
        <v>263</v>
      </c>
      <c r="C8" s="1067">
        <f>M7</f>
        <v>0</v>
      </c>
      <c r="D8" s="1068" t="s">
        <v>199</v>
      </c>
      <c r="E8" s="1069">
        <f>IF(ISERROR(VLOOKUP($B$7,$Q$6:$U$7,5,FALSE)),0,VLOOKUP($B$7,$Q$6:$U$7,5,FALSE))*100</f>
        <v>0</v>
      </c>
      <c r="F8" s="1068" t="s">
        <v>87</v>
      </c>
      <c r="G8" s="1068"/>
      <c r="H8" s="1068"/>
      <c r="I8" s="1068"/>
      <c r="J8" s="1068"/>
      <c r="K8" s="1070"/>
      <c r="L8" s="1071"/>
      <c r="M8" s="1072">
        <f>ROUNDDOWN(C8*E8%,0)</f>
        <v>0</v>
      </c>
    </row>
    <row r="9" spans="1:21" ht="27" customHeight="1" x14ac:dyDescent="0.15">
      <c r="A9" s="1073" t="s">
        <v>264</v>
      </c>
      <c r="B9" s="1074"/>
      <c r="C9" s="1075"/>
      <c r="D9" s="1075"/>
      <c r="E9" s="1075"/>
      <c r="F9" s="1075"/>
      <c r="G9" s="1076"/>
      <c r="H9" s="1075"/>
      <c r="I9" s="1075"/>
      <c r="J9" s="1075"/>
      <c r="K9" s="1077"/>
      <c r="L9" s="1078"/>
      <c r="M9" s="1079"/>
      <c r="O9" s="1359" t="s">
        <v>439</v>
      </c>
    </row>
    <row r="10" spans="1:21" ht="27" customHeight="1" x14ac:dyDescent="0.15">
      <c r="A10" s="1052" t="s">
        <v>192</v>
      </c>
      <c r="B10" s="1053" t="s">
        <v>56</v>
      </c>
      <c r="C10" s="1080">
        <f>SUM(C11:C12)</f>
        <v>0</v>
      </c>
      <c r="D10" s="1055"/>
      <c r="E10" s="1055" t="s">
        <v>475</v>
      </c>
      <c r="F10" s="1055"/>
      <c r="G10" s="1081">
        <f>IF(O9="적용",SUM(G11:G12),0)</f>
        <v>0</v>
      </c>
      <c r="H10" s="1058">
        <v>1</v>
      </c>
      <c r="I10" s="899"/>
      <c r="J10" s="1055" t="s">
        <v>459</v>
      </c>
      <c r="K10" s="1082">
        <f>$D$188</f>
        <v>0</v>
      </c>
      <c r="L10" s="1064" t="s">
        <v>87</v>
      </c>
      <c r="M10" s="1060">
        <f>ROUNDDOWN((G10*I10)*(1+K10%),0)</f>
        <v>0</v>
      </c>
    </row>
    <row r="11" spans="1:21" ht="27" customHeight="1" x14ac:dyDescent="0.15">
      <c r="A11" s="1052"/>
      <c r="B11" s="1053" t="s">
        <v>265</v>
      </c>
      <c r="C11" s="1054"/>
      <c r="D11" s="1055" t="s">
        <v>203</v>
      </c>
      <c r="E11" s="1083">
        <v>2</v>
      </c>
      <c r="F11" s="1055" t="s">
        <v>204</v>
      </c>
      <c r="G11" s="1057">
        <f>IF(O9="적용",ROUND(C11*E11,2),0)</f>
        <v>0</v>
      </c>
      <c r="H11" s="1055" t="s">
        <v>210</v>
      </c>
      <c r="I11" s="1055"/>
      <c r="J11" s="1055"/>
      <c r="K11" s="1063"/>
      <c r="L11" s="1064"/>
      <c r="M11" s="1084"/>
    </row>
    <row r="12" spans="1:21" ht="27" customHeight="1" x14ac:dyDescent="0.15">
      <c r="A12" s="1052"/>
      <c r="B12" s="1053" t="s">
        <v>266</v>
      </c>
      <c r="C12" s="1054"/>
      <c r="D12" s="1055" t="s">
        <v>203</v>
      </c>
      <c r="E12" s="1083">
        <v>3</v>
      </c>
      <c r="F12" s="1055" t="s">
        <v>204</v>
      </c>
      <c r="G12" s="1057">
        <f>IF(O9="적용",ROUND(C12*E12,2),0)</f>
        <v>0</v>
      </c>
      <c r="H12" s="1055" t="s">
        <v>210</v>
      </c>
      <c r="I12" s="1055"/>
      <c r="J12" s="1055"/>
      <c r="K12" s="1063"/>
      <c r="L12" s="1064"/>
      <c r="M12" s="1084"/>
    </row>
    <row r="13" spans="1:21" ht="27" customHeight="1" x14ac:dyDescent="0.15">
      <c r="A13" s="1052" t="s">
        <v>195</v>
      </c>
      <c r="B13" s="1085" t="s">
        <v>562</v>
      </c>
      <c r="C13" s="1086">
        <f>G10</f>
        <v>0</v>
      </c>
      <c r="D13" s="1055" t="s">
        <v>210</v>
      </c>
      <c r="E13" s="1083">
        <f>5.6/2</f>
        <v>2.8</v>
      </c>
      <c r="F13" s="1055" t="s">
        <v>563</v>
      </c>
      <c r="G13" s="1057">
        <f>ROUND(C13*E13,2)</f>
        <v>0</v>
      </c>
      <c r="H13" s="1055" t="s">
        <v>233</v>
      </c>
      <c r="I13" s="1062"/>
      <c r="J13" s="1055" t="s">
        <v>463</v>
      </c>
      <c r="K13" s="1063"/>
      <c r="L13" s="1064"/>
      <c r="M13" s="1060">
        <f>ROUNDDOWN(G13*I13,0)</f>
        <v>0</v>
      </c>
    </row>
    <row r="14" spans="1:21" ht="27" customHeight="1" x14ac:dyDescent="0.15">
      <c r="A14" s="1052"/>
      <c r="B14" s="1053" t="s">
        <v>263</v>
      </c>
      <c r="C14" s="1087">
        <f>M13</f>
        <v>0</v>
      </c>
      <c r="D14" s="1055" t="s">
        <v>199</v>
      </c>
      <c r="E14" s="1088">
        <v>95</v>
      </c>
      <c r="F14" s="1055" t="s">
        <v>87</v>
      </c>
      <c r="G14" s="1089"/>
      <c r="H14" s="1055"/>
      <c r="I14" s="1055"/>
      <c r="J14" s="1055"/>
      <c r="K14" s="1063"/>
      <c r="L14" s="1090"/>
      <c r="M14" s="1091">
        <f>ROUNDDOWN(C14*E14%,0)</f>
        <v>0</v>
      </c>
    </row>
    <row r="15" spans="1:21" ht="27" customHeight="1" x14ac:dyDescent="0.15">
      <c r="A15" s="1065" t="s">
        <v>209</v>
      </c>
      <c r="B15" s="1066" t="s">
        <v>379</v>
      </c>
      <c r="C15" s="1092">
        <f>G10</f>
        <v>0</v>
      </c>
      <c r="D15" s="1068" t="s">
        <v>210</v>
      </c>
      <c r="E15" s="1093">
        <v>4.1999999999999997E-3</v>
      </c>
      <c r="F15" s="1068" t="s">
        <v>211</v>
      </c>
      <c r="G15" s="1068"/>
      <c r="H15" s="1068"/>
      <c r="I15" s="1094"/>
      <c r="J15" s="1068" t="s">
        <v>564</v>
      </c>
      <c r="K15" s="1071"/>
      <c r="L15" s="1071"/>
      <c r="M15" s="1072">
        <f>ROUNDDOWN(C15*E15*I15,0)</f>
        <v>0</v>
      </c>
    </row>
    <row r="16" spans="1:21" ht="27" customHeight="1" x14ac:dyDescent="0.15">
      <c r="A16" s="1073" t="s">
        <v>267</v>
      </c>
      <c r="B16" s="1074"/>
      <c r="C16" s="1075"/>
      <c r="D16" s="1075"/>
      <c r="E16" s="1075"/>
      <c r="F16" s="1075"/>
      <c r="G16" s="1075"/>
      <c r="H16" s="1075"/>
      <c r="I16" s="1075"/>
      <c r="J16" s="1075"/>
      <c r="K16" s="1077"/>
      <c r="L16" s="1078"/>
      <c r="M16" s="1079"/>
      <c r="O16" s="1359" t="s">
        <v>439</v>
      </c>
    </row>
    <row r="17" spans="1:25" ht="27" customHeight="1" x14ac:dyDescent="0.15">
      <c r="A17" s="1052" t="s">
        <v>192</v>
      </c>
      <c r="B17" s="1053" t="s">
        <v>56</v>
      </c>
      <c r="C17" s="1095">
        <f>SUM(C18:C22)</f>
        <v>0</v>
      </c>
      <c r="D17" s="1096"/>
      <c r="E17" s="1097" t="s">
        <v>268</v>
      </c>
      <c r="F17" s="1349"/>
      <c r="G17" s="1080">
        <f>IF(O16="적용",SUM(G18:G22),0)</f>
        <v>0</v>
      </c>
      <c r="H17" s="1058">
        <v>1</v>
      </c>
      <c r="I17" s="899"/>
      <c r="J17" s="1055" t="s">
        <v>459</v>
      </c>
      <c r="K17" s="1082">
        <f>$E$188</f>
        <v>0</v>
      </c>
      <c r="L17" s="1064" t="s">
        <v>87</v>
      </c>
      <c r="M17" s="1060">
        <f>ROUNDDOWN((G17*I17)*(1+K17%),0)</f>
        <v>0</v>
      </c>
      <c r="Q17" s="1366" t="s">
        <v>565</v>
      </c>
      <c r="R17" s="1366" t="s">
        <v>566</v>
      </c>
      <c r="S17" s="1366" t="s">
        <v>567</v>
      </c>
      <c r="T17" s="1366" t="s">
        <v>568</v>
      </c>
      <c r="U17" s="1366" t="s">
        <v>569</v>
      </c>
      <c r="V17" s="1366" t="s">
        <v>570</v>
      </c>
      <c r="W17" s="1366" t="s">
        <v>571</v>
      </c>
      <c r="X17" s="1366" t="s">
        <v>572</v>
      </c>
      <c r="Y17" s="1366" t="s">
        <v>573</v>
      </c>
    </row>
    <row r="18" spans="1:25" ht="27" customHeight="1" x14ac:dyDescent="0.15">
      <c r="A18" s="1052"/>
      <c r="B18" s="1053" t="s">
        <v>269</v>
      </c>
      <c r="C18" s="1098">
        <v>0</v>
      </c>
      <c r="D18" s="1055" t="s">
        <v>120</v>
      </c>
      <c r="E18" s="1099">
        <f>IF(ISERROR(HLOOKUP($F$17,$R$17:$Y$22,2,FALSE)),0,HLOOKUP($F$17,$R$17:$Y$22,2,FALSE))</f>
        <v>0</v>
      </c>
      <c r="F18" s="1055" t="s">
        <v>244</v>
      </c>
      <c r="G18" s="1100">
        <f>IF(ISERROR(ROUND(C18/E18,2)),0,ROUND(C18/E18,2))</f>
        <v>0</v>
      </c>
      <c r="H18" s="1055" t="s">
        <v>210</v>
      </c>
      <c r="I18" s="1055"/>
      <c r="J18" s="1055"/>
      <c r="K18" s="1063"/>
      <c r="L18" s="1064"/>
      <c r="M18" s="1084"/>
      <c r="Q18" s="1367" t="s">
        <v>269</v>
      </c>
      <c r="R18" s="1367">
        <v>2.02</v>
      </c>
      <c r="S18" s="1367">
        <v>2.84</v>
      </c>
      <c r="T18" s="1367">
        <v>3.51</v>
      </c>
      <c r="U18" s="1367">
        <v>4.08</v>
      </c>
      <c r="V18" s="1367">
        <v>4.82</v>
      </c>
      <c r="W18" s="1367">
        <v>5.81</v>
      </c>
      <c r="X18" s="1367">
        <v>6.95</v>
      </c>
      <c r="Y18" s="1367">
        <v>8.16</v>
      </c>
    </row>
    <row r="19" spans="1:25" ht="27" customHeight="1" x14ac:dyDescent="0.15">
      <c r="A19" s="1052"/>
      <c r="B19" s="1053" t="s">
        <v>270</v>
      </c>
      <c r="C19" s="1098">
        <v>0</v>
      </c>
      <c r="D19" s="1055" t="s">
        <v>120</v>
      </c>
      <c r="E19" s="1099">
        <f>IF(ISERROR(HLOOKUP($F$17,$R$17:$Y$22,3,FALSE)),0,HLOOKUP($F$17,$R$17:$Y$22,3,FALSE))</f>
        <v>0</v>
      </c>
      <c r="F19" s="1055" t="s">
        <v>244</v>
      </c>
      <c r="G19" s="1100">
        <f>IF(ISERROR(ROUND(C19/E19,2)),0,ROUND(C19/E19,2))</f>
        <v>0</v>
      </c>
      <c r="H19" s="1055" t="s">
        <v>210</v>
      </c>
      <c r="I19" s="1055"/>
      <c r="J19" s="1055"/>
      <c r="K19" s="1063"/>
      <c r="L19" s="1064"/>
      <c r="M19" s="1084"/>
      <c r="Q19" s="1367" t="s">
        <v>270</v>
      </c>
      <c r="R19" s="1367">
        <v>1.4</v>
      </c>
      <c r="S19" s="1367">
        <v>1.89</v>
      </c>
      <c r="T19" s="1367">
        <v>2.3199999999999998</v>
      </c>
      <c r="U19" s="1367">
        <v>2.76</v>
      </c>
      <c r="V19" s="1367">
        <v>3.36</v>
      </c>
      <c r="W19" s="1367">
        <v>3.88</v>
      </c>
      <c r="X19" s="1367">
        <v>4.53</v>
      </c>
      <c r="Y19" s="1367">
        <v>5.2</v>
      </c>
    </row>
    <row r="20" spans="1:25" ht="27" customHeight="1" x14ac:dyDescent="0.15">
      <c r="A20" s="1052"/>
      <c r="B20" s="1053" t="s">
        <v>271</v>
      </c>
      <c r="C20" s="1098">
        <v>0</v>
      </c>
      <c r="D20" s="1055" t="s">
        <v>120</v>
      </c>
      <c r="E20" s="1099">
        <f>IF(ISERROR(HLOOKUP($F$17,$R$17:$Y$22,4,FALSE)),0,HLOOKUP($F$17,$R$17:$Y$22,4,FALSE))</f>
        <v>0</v>
      </c>
      <c r="F20" s="1055" t="s">
        <v>244</v>
      </c>
      <c r="G20" s="1100">
        <f>IF(ISERROR(ROUND(C20/E20,2)),0,ROUND(C20/E20,2))</f>
        <v>0</v>
      </c>
      <c r="H20" s="1055" t="s">
        <v>210</v>
      </c>
      <c r="I20" s="1055"/>
      <c r="J20" s="1055"/>
      <c r="K20" s="1063"/>
      <c r="L20" s="1064"/>
      <c r="M20" s="1084"/>
      <c r="Q20" s="1367" t="s">
        <v>271</v>
      </c>
      <c r="R20" s="1367">
        <v>1.1000000000000001</v>
      </c>
      <c r="S20" s="1367">
        <v>1.49</v>
      </c>
      <c r="T20" s="1367">
        <v>1.84</v>
      </c>
      <c r="U20" s="1367">
        <v>2.27</v>
      </c>
      <c r="V20" s="1367">
        <v>2.71</v>
      </c>
      <c r="W20" s="1367">
        <v>3.06</v>
      </c>
      <c r="X20" s="1367">
        <v>3.51</v>
      </c>
      <c r="Y20" s="1367">
        <v>4.07</v>
      </c>
    </row>
    <row r="21" spans="1:25" ht="27" customHeight="1" x14ac:dyDescent="0.15">
      <c r="A21" s="1052"/>
      <c r="B21" s="1053" t="s">
        <v>272</v>
      </c>
      <c r="C21" s="1098">
        <v>0</v>
      </c>
      <c r="D21" s="1055" t="s">
        <v>120</v>
      </c>
      <c r="E21" s="1099">
        <f>IF(ISERROR(HLOOKUP($F$17,$R$17:$Y$22,5,FALSE)),0,HLOOKUP($F$17,$R$17:$Y$22,5,FALSE))</f>
        <v>0</v>
      </c>
      <c r="F21" s="1055" t="s">
        <v>244</v>
      </c>
      <c r="G21" s="1100">
        <f>IF(ISERROR(ROUND(C21/E21,2)),0,ROUND(C21/E21,2))</f>
        <v>0</v>
      </c>
      <c r="H21" s="1055" t="s">
        <v>210</v>
      </c>
      <c r="I21" s="1055"/>
      <c r="J21" s="1055"/>
      <c r="K21" s="1063"/>
      <c r="L21" s="1064"/>
      <c r="M21" s="1084"/>
      <c r="Q21" s="1367" t="s">
        <v>272</v>
      </c>
      <c r="R21" s="1367">
        <v>0.88</v>
      </c>
      <c r="S21" s="1367">
        <v>1.18</v>
      </c>
      <c r="T21" s="1367">
        <v>1.45</v>
      </c>
      <c r="U21" s="1367">
        <v>1.72</v>
      </c>
      <c r="V21" s="1367">
        <v>2.09</v>
      </c>
      <c r="W21" s="1367">
        <v>2.36</v>
      </c>
      <c r="X21" s="1367">
        <v>2.8</v>
      </c>
      <c r="Y21" s="1367">
        <v>3.31</v>
      </c>
    </row>
    <row r="22" spans="1:25" ht="27" customHeight="1" x14ac:dyDescent="0.15">
      <c r="A22" s="1065"/>
      <c r="B22" s="1066" t="s">
        <v>273</v>
      </c>
      <c r="C22" s="1101">
        <v>0</v>
      </c>
      <c r="D22" s="1068" t="s">
        <v>120</v>
      </c>
      <c r="E22" s="1102">
        <f>IF(ISERROR(HLOOKUP($F$17,$R$17:$Y$22,6,FALSE)),0,HLOOKUP($F$17,$R$17:$Y$22,5,FALSE))</f>
        <v>0</v>
      </c>
      <c r="F22" s="1068" t="s">
        <v>244</v>
      </c>
      <c r="G22" s="1103">
        <f>IF(ISERROR(ROUND(C22/E22,2)),0,ROUND(C22/E22,2))</f>
        <v>0</v>
      </c>
      <c r="H22" s="1068" t="s">
        <v>210</v>
      </c>
      <c r="I22" s="1068"/>
      <c r="J22" s="1068"/>
      <c r="K22" s="1070"/>
      <c r="L22" s="1071"/>
      <c r="M22" s="1104"/>
      <c r="Q22" s="1367" t="s">
        <v>273</v>
      </c>
      <c r="R22" s="1367">
        <v>0.74</v>
      </c>
      <c r="S22" s="1367">
        <v>0.99</v>
      </c>
      <c r="T22" s="1367">
        <v>1.22</v>
      </c>
      <c r="U22" s="1367">
        <v>1.47</v>
      </c>
      <c r="V22" s="1367">
        <v>1.76</v>
      </c>
      <c r="W22" s="1367">
        <v>1.94</v>
      </c>
      <c r="X22" s="1367">
        <v>2.2999999999999998</v>
      </c>
      <c r="Y22" s="1367">
        <v>2.75</v>
      </c>
    </row>
    <row r="23" spans="1:25" ht="27" customHeight="1" x14ac:dyDescent="0.15">
      <c r="A23" s="1073" t="s">
        <v>274</v>
      </c>
      <c r="B23" s="1349" t="s">
        <v>666</v>
      </c>
      <c r="C23" s="1349"/>
      <c r="D23" s="1075"/>
      <c r="E23" s="1075"/>
      <c r="F23" s="1075"/>
      <c r="G23" s="1075"/>
      <c r="H23" s="1075"/>
      <c r="I23" s="1075"/>
      <c r="J23" s="1075"/>
      <c r="K23" s="1077"/>
      <c r="L23" s="1078"/>
      <c r="M23" s="1079"/>
      <c r="O23" s="1359" t="s">
        <v>439</v>
      </c>
    </row>
    <row r="24" spans="1:25" ht="27" customHeight="1" x14ac:dyDescent="0.15">
      <c r="A24" s="1052" t="s">
        <v>192</v>
      </c>
      <c r="B24" s="1053" t="s">
        <v>56</v>
      </c>
      <c r="C24" s="1057">
        <f>C25</f>
        <v>0</v>
      </c>
      <c r="D24" s="1055"/>
      <c r="E24" s="1080"/>
      <c r="F24" s="1080"/>
      <c r="G24" s="1080">
        <f>IF(O23="적용",SUM(G25),0)</f>
        <v>0</v>
      </c>
      <c r="H24" s="1058">
        <v>2</v>
      </c>
      <c r="I24" s="1062"/>
      <c r="J24" s="1111" t="s">
        <v>574</v>
      </c>
      <c r="K24" s="1082">
        <f>$F$188</f>
        <v>0</v>
      </c>
      <c r="L24" s="1064" t="s">
        <v>87</v>
      </c>
      <c r="M24" s="1060">
        <f>ROUNDDOWN((G24*I24)*(1+K24%),0)</f>
        <v>0</v>
      </c>
      <c r="Q24" s="1105"/>
      <c r="R24" s="1368"/>
      <c r="S24" s="1105"/>
      <c r="T24" s="1368"/>
    </row>
    <row r="25" spans="1:25" ht="27" customHeight="1" x14ac:dyDescent="0.15">
      <c r="A25" s="1106" t="s">
        <v>275</v>
      </c>
      <c r="B25" s="1053" t="s">
        <v>276</v>
      </c>
      <c r="C25" s="1098"/>
      <c r="D25" s="1055" t="s">
        <v>120</v>
      </c>
      <c r="E25" s="1099">
        <v>8</v>
      </c>
      <c r="F25" s="1107" t="s">
        <v>277</v>
      </c>
      <c r="G25" s="1100">
        <f>ROUND(C25/E25,2)</f>
        <v>0</v>
      </c>
      <c r="H25" s="1055" t="s">
        <v>278</v>
      </c>
      <c r="I25" s="1062"/>
      <c r="J25" s="1055"/>
      <c r="K25" s="1063"/>
      <c r="L25" s="1064"/>
      <c r="M25" s="1084"/>
      <c r="Q25" s="1105"/>
      <c r="R25" s="1368"/>
      <c r="S25" s="1105"/>
      <c r="T25" s="1368"/>
    </row>
    <row r="26" spans="1:25" ht="27" customHeight="1" x14ac:dyDescent="0.15">
      <c r="A26" s="1052" t="s">
        <v>195</v>
      </c>
      <c r="B26" s="1053" t="s">
        <v>562</v>
      </c>
      <c r="C26" s="1080">
        <f>G24</f>
        <v>0</v>
      </c>
      <c r="D26" s="1055" t="s">
        <v>278</v>
      </c>
      <c r="E26" s="1055">
        <v>6.5</v>
      </c>
      <c r="F26" s="1107" t="s">
        <v>575</v>
      </c>
      <c r="G26" s="1057">
        <f>ROUND(C26*E26,2)</f>
        <v>0</v>
      </c>
      <c r="H26" s="1055" t="s">
        <v>233</v>
      </c>
      <c r="I26" s="1062"/>
      <c r="J26" s="1055" t="s">
        <v>463</v>
      </c>
      <c r="K26" s="1063"/>
      <c r="L26" s="1064"/>
      <c r="M26" s="1060">
        <f>ROUNDDOWN(G26*I26,0)</f>
        <v>0</v>
      </c>
      <c r="Q26" s="1105"/>
      <c r="R26" s="1368"/>
      <c r="S26" s="1105"/>
      <c r="T26" s="1368"/>
    </row>
    <row r="27" spans="1:25" ht="27" customHeight="1" x14ac:dyDescent="0.15">
      <c r="A27" s="1052"/>
      <c r="B27" s="1053" t="s">
        <v>263</v>
      </c>
      <c r="C27" s="1062">
        <f>M26</f>
        <v>0</v>
      </c>
      <c r="D27" s="1055" t="s">
        <v>199</v>
      </c>
      <c r="E27" s="1055">
        <v>30</v>
      </c>
      <c r="F27" s="1107" t="s">
        <v>87</v>
      </c>
      <c r="G27" s="1055"/>
      <c r="H27" s="1055"/>
      <c r="I27" s="1055"/>
      <c r="J27" s="1055"/>
      <c r="K27" s="1063"/>
      <c r="L27" s="1090"/>
      <c r="M27" s="1091">
        <f>ROUNDDOWN(C27*E27%,0)</f>
        <v>0</v>
      </c>
      <c r="S27" s="1105"/>
      <c r="T27" s="1368"/>
    </row>
    <row r="28" spans="1:25" ht="27" customHeight="1" x14ac:dyDescent="0.15">
      <c r="A28" s="1065" t="s">
        <v>209</v>
      </c>
      <c r="B28" s="1066" t="s">
        <v>576</v>
      </c>
      <c r="C28" s="1108">
        <f>G24</f>
        <v>0</v>
      </c>
      <c r="D28" s="1068" t="s">
        <v>278</v>
      </c>
      <c r="E28" s="1068">
        <v>2.8E-3</v>
      </c>
      <c r="F28" s="1109" t="s">
        <v>279</v>
      </c>
      <c r="G28" s="1068"/>
      <c r="H28" s="1068"/>
      <c r="I28" s="1094"/>
      <c r="J28" s="1068" t="s">
        <v>577</v>
      </c>
      <c r="K28" s="1070"/>
      <c r="L28" s="1071"/>
      <c r="M28" s="1072">
        <f>IF($C23="Y",0,ROUNDDOWN(C28*E28*I28,0))</f>
        <v>0</v>
      </c>
    </row>
    <row r="29" spans="1:25" ht="27" customHeight="1" x14ac:dyDescent="0.15">
      <c r="A29" s="1073" t="s">
        <v>280</v>
      </c>
      <c r="B29" s="1349" t="s">
        <v>666</v>
      </c>
      <c r="C29" s="1349"/>
      <c r="D29" s="1075"/>
      <c r="E29" s="1075"/>
      <c r="F29" s="1110"/>
      <c r="G29" s="1075"/>
      <c r="H29" s="1075"/>
      <c r="I29" s="1075"/>
      <c r="J29" s="1075"/>
      <c r="K29" s="1077"/>
      <c r="L29" s="1078"/>
      <c r="M29" s="1079"/>
      <c r="O29" s="1359" t="s">
        <v>439</v>
      </c>
    </row>
    <row r="30" spans="1:25" ht="27" customHeight="1" x14ac:dyDescent="0.15">
      <c r="A30" s="1052" t="s">
        <v>192</v>
      </c>
      <c r="B30" s="1053" t="s">
        <v>56</v>
      </c>
      <c r="C30" s="1057">
        <f>SUM(C31:C35)</f>
        <v>0</v>
      </c>
      <c r="D30" s="1055"/>
      <c r="E30" s="1057"/>
      <c r="F30" s="1107"/>
      <c r="G30" s="1080">
        <f>IF(O29="적용",SUM(G31:G35),0)</f>
        <v>0</v>
      </c>
      <c r="H30" s="1058">
        <v>3</v>
      </c>
      <c r="I30" s="1062"/>
      <c r="J30" s="1111" t="s">
        <v>281</v>
      </c>
      <c r="K30" s="1082">
        <f>$G$188</f>
        <v>0</v>
      </c>
      <c r="L30" s="1064" t="s">
        <v>87</v>
      </c>
      <c r="M30" s="1060">
        <f>ROUNDDOWN((G30*I30)*(1+K30%),0)</f>
        <v>0</v>
      </c>
    </row>
    <row r="31" spans="1:25" ht="27" customHeight="1" x14ac:dyDescent="0.15">
      <c r="A31" s="1052"/>
      <c r="B31" s="1053" t="s">
        <v>270</v>
      </c>
      <c r="C31" s="1098">
        <v>0</v>
      </c>
      <c r="D31" s="1055" t="s">
        <v>120</v>
      </c>
      <c r="E31" s="1099">
        <v>11.19</v>
      </c>
      <c r="F31" s="1107" t="s">
        <v>277</v>
      </c>
      <c r="G31" s="1100">
        <f>IF(C31=0,0,ROUND(C31/E31,2))</f>
        <v>0</v>
      </c>
      <c r="H31" s="1055" t="s">
        <v>278</v>
      </c>
      <c r="I31" s="899"/>
      <c r="J31" s="1055" t="s">
        <v>237</v>
      </c>
      <c r="K31" s="1063"/>
      <c r="L31" s="1064"/>
      <c r="M31" s="1084"/>
    </row>
    <row r="32" spans="1:25" ht="27" customHeight="1" x14ac:dyDescent="0.15">
      <c r="A32" s="1052"/>
      <c r="B32" s="1053" t="s">
        <v>272</v>
      </c>
      <c r="C32" s="1098">
        <v>0</v>
      </c>
      <c r="D32" s="1055" t="s">
        <v>120</v>
      </c>
      <c r="E32" s="1057">
        <v>10.54</v>
      </c>
      <c r="F32" s="1107" t="s">
        <v>277</v>
      </c>
      <c r="G32" s="1100">
        <f>IF(C32=0,0,ROUND(C32/E32,2))</f>
        <v>0</v>
      </c>
      <c r="H32" s="1055" t="s">
        <v>278</v>
      </c>
      <c r="I32" s="899"/>
      <c r="J32" s="1055" t="s">
        <v>201</v>
      </c>
      <c r="K32" s="1063"/>
      <c r="L32" s="1064"/>
      <c r="M32" s="1084"/>
    </row>
    <row r="33" spans="1:22" ht="27" customHeight="1" x14ac:dyDescent="0.15">
      <c r="A33" s="1052"/>
      <c r="B33" s="1053" t="s">
        <v>282</v>
      </c>
      <c r="C33" s="1098">
        <v>0</v>
      </c>
      <c r="D33" s="1055" t="s">
        <v>120</v>
      </c>
      <c r="E33" s="1057">
        <v>9.9499999999999993</v>
      </c>
      <c r="F33" s="1107" t="s">
        <v>277</v>
      </c>
      <c r="G33" s="1100">
        <f>IF(C33=0,0,ROUND(C33/E33,2))</f>
        <v>0</v>
      </c>
      <c r="H33" s="1055" t="s">
        <v>278</v>
      </c>
      <c r="I33" s="899"/>
      <c r="J33" s="1055" t="s">
        <v>201</v>
      </c>
      <c r="K33" s="1063"/>
      <c r="L33" s="1064"/>
      <c r="M33" s="1084"/>
    </row>
    <row r="34" spans="1:22" ht="27" customHeight="1" x14ac:dyDescent="0.15">
      <c r="A34" s="1052"/>
      <c r="B34" s="1053" t="s">
        <v>283</v>
      </c>
      <c r="C34" s="1098">
        <v>0</v>
      </c>
      <c r="D34" s="1055" t="s">
        <v>120</v>
      </c>
      <c r="E34" s="1057">
        <v>9.44</v>
      </c>
      <c r="F34" s="1107" t="s">
        <v>277</v>
      </c>
      <c r="G34" s="1100">
        <f>IF(C34=0,0,ROUND(C34/E34,2))</f>
        <v>0</v>
      </c>
      <c r="H34" s="1055" t="s">
        <v>278</v>
      </c>
      <c r="I34" s="1055"/>
      <c r="J34" s="1055"/>
      <c r="K34" s="1063"/>
      <c r="L34" s="1064"/>
      <c r="M34" s="1084"/>
    </row>
    <row r="35" spans="1:22" ht="27" customHeight="1" x14ac:dyDescent="0.15">
      <c r="A35" s="1052"/>
      <c r="B35" s="1053" t="s">
        <v>284</v>
      </c>
      <c r="C35" s="1098">
        <v>0</v>
      </c>
      <c r="D35" s="1055" t="s">
        <v>120</v>
      </c>
      <c r="E35" s="1057">
        <v>8.9600000000000009</v>
      </c>
      <c r="F35" s="1107" t="s">
        <v>277</v>
      </c>
      <c r="G35" s="1100">
        <f>IF(C35=0,0,ROUND(C35/E35,2))</f>
        <v>0</v>
      </c>
      <c r="H35" s="1055" t="s">
        <v>278</v>
      </c>
      <c r="I35" s="1055"/>
      <c r="J35" s="1055"/>
      <c r="K35" s="1063"/>
      <c r="L35" s="1064"/>
      <c r="M35" s="1084"/>
    </row>
    <row r="36" spans="1:22" ht="27" customHeight="1" x14ac:dyDescent="0.15">
      <c r="A36" s="1052" t="s">
        <v>195</v>
      </c>
      <c r="B36" s="1053" t="s">
        <v>562</v>
      </c>
      <c r="C36" s="1080">
        <f>G30</f>
        <v>0</v>
      </c>
      <c r="D36" s="1055" t="s">
        <v>278</v>
      </c>
      <c r="E36" s="1055">
        <v>9.8000000000000007</v>
      </c>
      <c r="F36" s="1107" t="s">
        <v>575</v>
      </c>
      <c r="G36" s="1057">
        <f>ROUND(C36*E36,2)</f>
        <v>0</v>
      </c>
      <c r="H36" s="1055" t="s">
        <v>233</v>
      </c>
      <c r="I36" s="1062"/>
      <c r="J36" s="1055" t="s">
        <v>463</v>
      </c>
      <c r="K36" s="1063"/>
      <c r="L36" s="1064"/>
      <c r="M36" s="1060">
        <f>ROUNDDOWN(G36*I36,0)</f>
        <v>0</v>
      </c>
    </row>
    <row r="37" spans="1:22" ht="27" customHeight="1" x14ac:dyDescent="0.15">
      <c r="A37" s="1052"/>
      <c r="B37" s="1053" t="s">
        <v>263</v>
      </c>
      <c r="C37" s="1062">
        <f>M36</f>
        <v>0</v>
      </c>
      <c r="D37" s="1055" t="s">
        <v>199</v>
      </c>
      <c r="E37" s="1055">
        <v>30</v>
      </c>
      <c r="F37" s="1055" t="s">
        <v>87</v>
      </c>
      <c r="G37" s="1055"/>
      <c r="H37" s="1055"/>
      <c r="I37" s="1055"/>
      <c r="J37" s="1055"/>
      <c r="K37" s="1063"/>
      <c r="L37" s="1090"/>
      <c r="M37" s="1091">
        <f>ROUNDDOWN(C37*E37%,0)</f>
        <v>0</v>
      </c>
    </row>
    <row r="38" spans="1:22" ht="27" customHeight="1" x14ac:dyDescent="0.15">
      <c r="A38" s="1065" t="s">
        <v>209</v>
      </c>
      <c r="B38" s="1066" t="s">
        <v>578</v>
      </c>
      <c r="C38" s="1108">
        <f>G30</f>
        <v>0</v>
      </c>
      <c r="D38" s="1068" t="s">
        <v>278</v>
      </c>
      <c r="E38" s="1068">
        <v>1.1999999999999999E-3</v>
      </c>
      <c r="F38" s="1068" t="s">
        <v>279</v>
      </c>
      <c r="G38" s="1068"/>
      <c r="H38" s="1068"/>
      <c r="I38" s="1094"/>
      <c r="J38" s="1068" t="s">
        <v>579</v>
      </c>
      <c r="K38" s="1070"/>
      <c r="L38" s="1071"/>
      <c r="M38" s="1072">
        <f>IF($C29="Y",0,ROUNDDOWN(C38*E38*I38,0))</f>
        <v>0</v>
      </c>
    </row>
    <row r="39" spans="1:22" ht="27" customHeight="1" x14ac:dyDescent="0.15">
      <c r="A39" s="1045" t="s">
        <v>285</v>
      </c>
      <c r="B39" s="1046"/>
      <c r="C39" s="1047"/>
      <c r="D39" s="1047"/>
      <c r="E39" s="1047"/>
      <c r="F39" s="1047"/>
      <c r="G39" s="1047"/>
      <c r="H39" s="1047"/>
      <c r="I39" s="1047"/>
      <c r="J39" s="1047"/>
      <c r="K39" s="1049"/>
      <c r="L39" s="1050"/>
      <c r="M39" s="1112"/>
      <c r="O39" s="1359" t="s">
        <v>439</v>
      </c>
      <c r="Q39" s="1369"/>
      <c r="R39" s="1369" t="s">
        <v>707</v>
      </c>
      <c r="S39" s="1369" t="s">
        <v>652</v>
      </c>
      <c r="T39" s="1369" t="s">
        <v>653</v>
      </c>
      <c r="U39" s="1369" t="s">
        <v>654</v>
      </c>
      <c r="V39" s="1369" t="s">
        <v>655</v>
      </c>
    </row>
    <row r="40" spans="1:22" ht="27" customHeight="1" x14ac:dyDescent="0.15">
      <c r="A40" s="1052" t="s">
        <v>192</v>
      </c>
      <c r="B40" s="1053" t="s">
        <v>56</v>
      </c>
      <c r="C40" s="1057">
        <f>SUM(C41:C44)</f>
        <v>0</v>
      </c>
      <c r="D40" s="1055"/>
      <c r="E40" s="1055" t="s">
        <v>286</v>
      </c>
      <c r="F40" s="1350"/>
      <c r="G40" s="1080">
        <f>IF(O39="적용",SUM(G41:G44),0)</f>
        <v>0</v>
      </c>
      <c r="H40" s="1058">
        <v>1</v>
      </c>
      <c r="I40" s="899"/>
      <c r="J40" s="1111" t="s">
        <v>462</v>
      </c>
      <c r="K40" s="1082">
        <f>$H$188</f>
        <v>0</v>
      </c>
      <c r="L40" s="1064" t="s">
        <v>87</v>
      </c>
      <c r="M40" s="1060">
        <f>ROUNDDOWN((G40*I40)*(1+K40%),0)</f>
        <v>0</v>
      </c>
      <c r="Q40" s="1370" t="s">
        <v>297</v>
      </c>
      <c r="R40" s="1370">
        <v>1.94</v>
      </c>
      <c r="S40" s="1370">
        <v>2.2000000000000002</v>
      </c>
      <c r="T40" s="1370">
        <v>2.39</v>
      </c>
      <c r="U40" s="1370">
        <v>2.56</v>
      </c>
      <c r="V40" s="1370">
        <v>2.7</v>
      </c>
    </row>
    <row r="41" spans="1:22" ht="27" customHeight="1" x14ac:dyDescent="0.15">
      <c r="A41" s="1052"/>
      <c r="B41" s="1053" t="s">
        <v>287</v>
      </c>
      <c r="C41" s="1098">
        <v>0</v>
      </c>
      <c r="D41" s="1055" t="s">
        <v>120</v>
      </c>
      <c r="E41" s="1099">
        <f>IF(ISERROR(HLOOKUP($F$40,$R$39:$V$43,2,FALSE)),0,HLOOKUP($F$40,$R$39:$V$43,2,FALSE))</f>
        <v>0</v>
      </c>
      <c r="F41" s="1055" t="s">
        <v>277</v>
      </c>
      <c r="G41" s="1100">
        <f>IF(C41=0,0,ROUND(C41/E41,2))</f>
        <v>0</v>
      </c>
      <c r="H41" s="1055" t="s">
        <v>278</v>
      </c>
      <c r="I41" s="1062"/>
      <c r="J41" s="1055"/>
      <c r="K41" s="1053"/>
      <c r="L41" s="1113"/>
      <c r="M41" s="1084"/>
      <c r="Q41" s="1370" t="s">
        <v>580</v>
      </c>
      <c r="R41" s="1370">
        <v>1.64</v>
      </c>
      <c r="S41" s="1370">
        <v>1.91</v>
      </c>
      <c r="T41" s="1370">
        <v>2.12</v>
      </c>
      <c r="U41" s="1370">
        <v>2.29</v>
      </c>
      <c r="V41" s="1370">
        <v>2.4500000000000002</v>
      </c>
    </row>
    <row r="42" spans="1:22" ht="27" customHeight="1" x14ac:dyDescent="0.15">
      <c r="A42" s="1052"/>
      <c r="B42" s="1053" t="s">
        <v>288</v>
      </c>
      <c r="C42" s="1098">
        <v>0</v>
      </c>
      <c r="D42" s="1055" t="s">
        <v>120</v>
      </c>
      <c r="E42" s="1099">
        <f>IF(ISERROR(HLOOKUP($F$40,$R$39:$V$43,3,FALSE)),0,HLOOKUP($F$40,$R$39:$V$43,3,FALSE))</f>
        <v>0</v>
      </c>
      <c r="F42" s="1055" t="s">
        <v>277</v>
      </c>
      <c r="G42" s="1100">
        <f>IF(C42=0,0,ROUND(C42/E42,2))</f>
        <v>0</v>
      </c>
      <c r="H42" s="1055" t="s">
        <v>278</v>
      </c>
      <c r="I42" s="1062"/>
      <c r="J42" s="1055"/>
      <c r="K42" s="1063"/>
      <c r="L42" s="1064"/>
      <c r="M42" s="1084"/>
      <c r="Q42" s="1370" t="s">
        <v>581</v>
      </c>
      <c r="R42" s="1370">
        <v>1.42</v>
      </c>
      <c r="S42" s="1370">
        <v>1.68</v>
      </c>
      <c r="T42" s="1370">
        <v>1.89</v>
      </c>
      <c r="U42" s="1370">
        <v>2.0699999999999998</v>
      </c>
      <c r="V42" s="1370">
        <v>2.23</v>
      </c>
    </row>
    <row r="43" spans="1:22" ht="27" customHeight="1" x14ac:dyDescent="0.15">
      <c r="A43" s="1052"/>
      <c r="B43" s="1053" t="s">
        <v>289</v>
      </c>
      <c r="C43" s="1098">
        <v>0</v>
      </c>
      <c r="D43" s="1055" t="s">
        <v>120</v>
      </c>
      <c r="E43" s="1099">
        <f>IF(ISERROR(HLOOKUP($F$40,$R$39:$V$43,4,FALSE)),0,HLOOKUP($F$40,$R$39:$V$43,4,FALSE))</f>
        <v>0</v>
      </c>
      <c r="F43" s="1055" t="s">
        <v>277</v>
      </c>
      <c r="G43" s="1100">
        <f>IF(C43=0,0,ROUND(C43/E43,2))</f>
        <v>0</v>
      </c>
      <c r="H43" s="1055" t="s">
        <v>278</v>
      </c>
      <c r="I43" s="1371"/>
      <c r="J43" s="1055"/>
      <c r="K43" s="1063"/>
      <c r="L43" s="1064"/>
      <c r="M43" s="1084"/>
      <c r="Q43" s="1370" t="s">
        <v>582</v>
      </c>
      <c r="R43" s="1370">
        <v>1.24</v>
      </c>
      <c r="S43" s="1370">
        <v>1.5</v>
      </c>
      <c r="T43" s="1370">
        <v>1.7</v>
      </c>
      <c r="U43" s="1370">
        <v>1.88</v>
      </c>
      <c r="V43" s="1370">
        <v>2.04</v>
      </c>
    </row>
    <row r="44" spans="1:22" ht="27" customHeight="1" x14ac:dyDescent="0.15">
      <c r="A44" s="1065"/>
      <c r="B44" s="1066" t="s">
        <v>290</v>
      </c>
      <c r="C44" s="1101">
        <v>0</v>
      </c>
      <c r="D44" s="1068" t="s">
        <v>120</v>
      </c>
      <c r="E44" s="1102">
        <f>IF(ISERROR(HLOOKUP($F$40,$R$39:$V$43,5,FALSE)),0,HLOOKUP($F$40,$R$39:$V$43,5,FALSE))</f>
        <v>0</v>
      </c>
      <c r="F44" s="1068" t="s">
        <v>277</v>
      </c>
      <c r="G44" s="1114">
        <f>IF(C44=0,0,ROUND(C44/E44,2))</f>
        <v>0</v>
      </c>
      <c r="H44" s="1068" t="s">
        <v>278</v>
      </c>
      <c r="I44" s="1068"/>
      <c r="J44" s="1068"/>
      <c r="K44" s="1070"/>
      <c r="L44" s="1071"/>
      <c r="M44" s="1104"/>
    </row>
    <row r="45" spans="1:22" ht="27" customHeight="1" x14ac:dyDescent="0.15">
      <c r="A45" s="1372" t="s">
        <v>668</v>
      </c>
      <c r="B45" s="1349" t="s">
        <v>666</v>
      </c>
      <c r="C45" s="1349"/>
      <c r="D45" s="1075"/>
      <c r="E45" s="1075"/>
      <c r="F45" s="1075"/>
      <c r="G45" s="1075"/>
      <c r="H45" s="1075"/>
      <c r="I45" s="1075"/>
      <c r="J45" s="1075"/>
      <c r="K45" s="1077"/>
      <c r="L45" s="1078"/>
      <c r="M45" s="1079"/>
      <c r="O45" s="1359" t="s">
        <v>439</v>
      </c>
      <c r="Q45" s="1369"/>
      <c r="R45" s="1369" t="s">
        <v>657</v>
      </c>
      <c r="S45" s="1369" t="s">
        <v>658</v>
      </c>
      <c r="T45" s="1369" t="s">
        <v>659</v>
      </c>
    </row>
    <row r="46" spans="1:22" ht="27" customHeight="1" x14ac:dyDescent="0.15">
      <c r="A46" s="1052" t="s">
        <v>192</v>
      </c>
      <c r="B46" s="1053" t="s">
        <v>56</v>
      </c>
      <c r="C46" s="1057">
        <f>SUM(C47:C51)</f>
        <v>0</v>
      </c>
      <c r="D46" s="1055"/>
      <c r="E46" s="1115" t="s">
        <v>291</v>
      </c>
      <c r="F46" s="1350"/>
      <c r="G46" s="1080">
        <f>IF(O45="적용",SUM(G47:G50),0)</f>
        <v>0</v>
      </c>
      <c r="H46" s="1058">
        <v>3</v>
      </c>
      <c r="I46" s="1062"/>
      <c r="J46" s="1111" t="s">
        <v>292</v>
      </c>
      <c r="K46" s="1082">
        <f>$I$188</f>
        <v>0</v>
      </c>
      <c r="L46" s="1064" t="s">
        <v>87</v>
      </c>
      <c r="M46" s="1060">
        <f>ROUNDDOWN((G46*I46)*(1+K46%),0)</f>
        <v>0</v>
      </c>
      <c r="Q46" s="1370" t="s">
        <v>583</v>
      </c>
      <c r="R46" s="1370">
        <v>20.07</v>
      </c>
      <c r="S46" s="1370">
        <v>20.69</v>
      </c>
      <c r="T46" s="1370">
        <v>21.33</v>
      </c>
    </row>
    <row r="47" spans="1:22" ht="27" customHeight="1" x14ac:dyDescent="0.15">
      <c r="A47" s="1052"/>
      <c r="B47" s="1053" t="s">
        <v>293</v>
      </c>
      <c r="C47" s="1098">
        <v>0</v>
      </c>
      <c r="D47" s="1055" t="s">
        <v>120</v>
      </c>
      <c r="E47" s="1099">
        <f>IF(ISERROR(HLOOKUP($F$46,$R$45:$T$49,2,FALSE)),0,HLOOKUP($F$46,$R$45:$T$49,2,FALSE))</f>
        <v>0</v>
      </c>
      <c r="F47" s="1055" t="s">
        <v>277</v>
      </c>
      <c r="G47" s="1100">
        <f>IF(C47=0,0,ROUND(C47/E47,2))</f>
        <v>0</v>
      </c>
      <c r="H47" s="1055" t="s">
        <v>278</v>
      </c>
      <c r="I47" s="899"/>
      <c r="J47" s="1116" t="s">
        <v>294</v>
      </c>
      <c r="K47" s="1055"/>
      <c r="L47" s="1113"/>
      <c r="M47" s="1084"/>
      <c r="Q47" s="1370" t="s">
        <v>584</v>
      </c>
      <c r="R47" s="1370">
        <v>17.61</v>
      </c>
      <c r="S47" s="1370">
        <v>18.149999999999999</v>
      </c>
      <c r="T47" s="1370">
        <v>18.71</v>
      </c>
    </row>
    <row r="48" spans="1:22" ht="27" customHeight="1" x14ac:dyDescent="0.15">
      <c r="A48" s="1052"/>
      <c r="B48" s="1053" t="s">
        <v>295</v>
      </c>
      <c r="C48" s="1098">
        <v>0</v>
      </c>
      <c r="D48" s="1055" t="s">
        <v>120</v>
      </c>
      <c r="E48" s="1099">
        <f>IF(ISERROR(HLOOKUP($F$46,$R$45:$T$49,3,FALSE)),0,HLOOKUP($F$46,$R$45:$T$49,3,FALSE))</f>
        <v>0</v>
      </c>
      <c r="F48" s="1055" t="s">
        <v>277</v>
      </c>
      <c r="G48" s="1100">
        <f>IF(C48=0,0,ROUND(C48/E48,2))</f>
        <v>0</v>
      </c>
      <c r="H48" s="1055" t="s">
        <v>278</v>
      </c>
      <c r="I48" s="899"/>
      <c r="J48" s="1055" t="s">
        <v>237</v>
      </c>
      <c r="K48" s="1063"/>
      <c r="L48" s="1064"/>
      <c r="M48" s="1084"/>
      <c r="Q48" s="1370" t="s">
        <v>585</v>
      </c>
      <c r="R48" s="1370">
        <v>15.45</v>
      </c>
      <c r="S48" s="1370">
        <v>15.92</v>
      </c>
      <c r="T48" s="1370">
        <v>16.420000000000002</v>
      </c>
    </row>
    <row r="49" spans="1:20" ht="27" customHeight="1" x14ac:dyDescent="0.15">
      <c r="A49" s="1052"/>
      <c r="B49" s="1053" t="s">
        <v>296</v>
      </c>
      <c r="C49" s="1098">
        <v>0</v>
      </c>
      <c r="D49" s="1055" t="s">
        <v>120</v>
      </c>
      <c r="E49" s="1099">
        <f>IF(ISERROR(HLOOKUP($F$46,$R$45:$T$49,4,FALSE)),0,HLOOKUP($F$46,$R$45:$T$49,4,FALSE))</f>
        <v>0</v>
      </c>
      <c r="F49" s="1055" t="s">
        <v>277</v>
      </c>
      <c r="G49" s="1100">
        <f>IF(C49=0,0,ROUND(C49/E49,2))</f>
        <v>0</v>
      </c>
      <c r="H49" s="1055" t="s">
        <v>278</v>
      </c>
      <c r="I49" s="899"/>
      <c r="J49" s="1055" t="s">
        <v>201</v>
      </c>
      <c r="K49" s="1063"/>
      <c r="L49" s="1064"/>
      <c r="M49" s="1084"/>
      <c r="Q49" s="1370" t="s">
        <v>586</v>
      </c>
      <c r="R49" s="1370">
        <v>13.55</v>
      </c>
      <c r="S49" s="1370">
        <v>13.97</v>
      </c>
      <c r="T49" s="1370">
        <v>14.4</v>
      </c>
    </row>
    <row r="50" spans="1:20" ht="27" customHeight="1" x14ac:dyDescent="0.15">
      <c r="A50" s="1052"/>
      <c r="B50" s="1053" t="s">
        <v>297</v>
      </c>
      <c r="C50" s="1098">
        <v>0</v>
      </c>
      <c r="D50" s="1055" t="s">
        <v>120</v>
      </c>
      <c r="E50" s="1099">
        <f>IF(ISERROR(HLOOKUP($F$46,$R$45:$T$49,5,FALSE)),0,HLOOKUP($F$46,$R$45:$T$49,5,FALSE))</f>
        <v>0</v>
      </c>
      <c r="F50" s="1055" t="s">
        <v>277</v>
      </c>
      <c r="G50" s="1100">
        <f>IF(C50=0,0,ROUND(C50/E50,2))</f>
        <v>0</v>
      </c>
      <c r="H50" s="1055" t="s">
        <v>278</v>
      </c>
      <c r="I50" s="1062"/>
      <c r="J50" s="1055"/>
      <c r="K50" s="1063"/>
      <c r="L50" s="1064"/>
      <c r="M50" s="1084"/>
    </row>
    <row r="51" spans="1:20" ht="27" customHeight="1" x14ac:dyDescent="0.15">
      <c r="A51" s="1052"/>
      <c r="B51" s="1117" t="s">
        <v>298</v>
      </c>
      <c r="C51" s="1118">
        <v>0</v>
      </c>
      <c r="D51" s="1107" t="s">
        <v>120</v>
      </c>
      <c r="E51" s="1099"/>
      <c r="F51" s="1107" t="s">
        <v>277</v>
      </c>
      <c r="G51" s="1100"/>
      <c r="H51" s="1107" t="s">
        <v>278</v>
      </c>
      <c r="I51" s="1119"/>
      <c r="J51" s="1107"/>
      <c r="K51" s="1063"/>
      <c r="L51" s="1064"/>
      <c r="M51" s="1120"/>
    </row>
    <row r="52" spans="1:20" ht="27" customHeight="1" x14ac:dyDescent="0.15">
      <c r="A52" s="1052" t="s">
        <v>195</v>
      </c>
      <c r="B52" s="1117" t="s">
        <v>587</v>
      </c>
      <c r="C52" s="1121">
        <f>G46</f>
        <v>0</v>
      </c>
      <c r="D52" s="1107" t="s">
        <v>278</v>
      </c>
      <c r="E52" s="1107">
        <v>20.8</v>
      </c>
      <c r="F52" s="1107" t="s">
        <v>575</v>
      </c>
      <c r="G52" s="1057">
        <f>ROUND(C52*E52,2)</f>
        <v>0</v>
      </c>
      <c r="H52" s="1107" t="s">
        <v>233</v>
      </c>
      <c r="I52" s="1062"/>
      <c r="J52" s="1107" t="s">
        <v>588</v>
      </c>
      <c r="K52" s="1063"/>
      <c r="L52" s="1064"/>
      <c r="M52" s="1122">
        <f>ROUNDDOWN(G52*I52,0)</f>
        <v>0</v>
      </c>
    </row>
    <row r="53" spans="1:20" ht="27" customHeight="1" x14ac:dyDescent="0.15">
      <c r="A53" s="1052"/>
      <c r="B53" s="1053" t="s">
        <v>263</v>
      </c>
      <c r="C53" s="1062">
        <f>M52</f>
        <v>0</v>
      </c>
      <c r="D53" s="1055" t="s">
        <v>199</v>
      </c>
      <c r="E53" s="1055">
        <v>30</v>
      </c>
      <c r="F53" s="1055" t="s">
        <v>87</v>
      </c>
      <c r="G53" s="1055"/>
      <c r="H53" s="1055"/>
      <c r="I53" s="1055"/>
      <c r="J53" s="1055"/>
      <c r="K53" s="1063"/>
      <c r="L53" s="1090"/>
      <c r="M53" s="1091">
        <f>ROUNDDOWN(C53*E53%,0)</f>
        <v>0</v>
      </c>
    </row>
    <row r="54" spans="1:20" ht="27" customHeight="1" x14ac:dyDescent="0.15">
      <c r="A54" s="1065" t="s">
        <v>209</v>
      </c>
      <c r="B54" s="1066" t="s">
        <v>589</v>
      </c>
      <c r="C54" s="1108">
        <f>G46</f>
        <v>0</v>
      </c>
      <c r="D54" s="1068" t="s">
        <v>278</v>
      </c>
      <c r="E54" s="1068">
        <v>8.0000000000000004E-4</v>
      </c>
      <c r="F54" s="1068" t="s">
        <v>279</v>
      </c>
      <c r="G54" s="1068"/>
      <c r="H54" s="1068"/>
      <c r="I54" s="1094"/>
      <c r="J54" s="1068" t="s">
        <v>589</v>
      </c>
      <c r="K54" s="1070"/>
      <c r="L54" s="1071"/>
      <c r="M54" s="1072">
        <f>IF($C45="Y",0,ROUNDDOWN(C54*E54*I54,0))</f>
        <v>0</v>
      </c>
    </row>
    <row r="55" spans="1:20" ht="27" customHeight="1" x14ac:dyDescent="0.15">
      <c r="A55" s="1372" t="s">
        <v>667</v>
      </c>
      <c r="B55" s="1351" t="s">
        <v>669</v>
      </c>
      <c r="C55" s="1352"/>
      <c r="D55" s="1351" t="s">
        <v>670</v>
      </c>
      <c r="E55" s="1352"/>
      <c r="F55" s="1075"/>
      <c r="G55" s="1075"/>
      <c r="H55" s="1075"/>
      <c r="I55" s="1075"/>
      <c r="J55" s="1075"/>
      <c r="K55" s="1077"/>
      <c r="L55" s="1078"/>
      <c r="M55" s="1079"/>
      <c r="O55" s="1359" t="s">
        <v>439</v>
      </c>
    </row>
    <row r="56" spans="1:20" ht="27" customHeight="1" x14ac:dyDescent="0.15">
      <c r="A56" s="1052" t="s">
        <v>192</v>
      </c>
      <c r="B56" s="1053" t="s">
        <v>56</v>
      </c>
      <c r="C56" s="1057">
        <f>SUM(C57:C61)</f>
        <v>0</v>
      </c>
      <c r="D56" s="1055"/>
      <c r="E56" s="1115" t="s">
        <v>291</v>
      </c>
      <c r="F56" s="1350"/>
      <c r="G56" s="1080">
        <f>IF(O55="적용",SUM(G57:G60),0)</f>
        <v>0</v>
      </c>
      <c r="H56" s="1058">
        <v>3</v>
      </c>
      <c r="I56" s="1062"/>
      <c r="J56" s="1111" t="s">
        <v>292</v>
      </c>
      <c r="K56" s="1082">
        <f>$J$188</f>
        <v>0</v>
      </c>
      <c r="L56" s="1064" t="s">
        <v>87</v>
      </c>
      <c r="M56" s="1122">
        <f>ROUNDDOWN((G56*I56)*(1+K56%),0)</f>
        <v>0</v>
      </c>
    </row>
    <row r="57" spans="1:20" ht="27" customHeight="1" x14ac:dyDescent="0.15">
      <c r="A57" s="1052"/>
      <c r="B57" s="1053" t="s">
        <v>293</v>
      </c>
      <c r="C57" s="1098">
        <v>0</v>
      </c>
      <c r="D57" s="1055" t="s">
        <v>120</v>
      </c>
      <c r="E57" s="1099">
        <f>IF(ISERROR(HLOOKUP($F$56,$R$45:$T$49,2,FALSE)),0,HLOOKUP($F$56,$R$45:$T$49,2,FALSE))</f>
        <v>0</v>
      </c>
      <c r="F57" s="1055" t="s">
        <v>277</v>
      </c>
      <c r="G57" s="1100">
        <f>IF(C57=0,0,ROUND(C57/E57,2))</f>
        <v>0</v>
      </c>
      <c r="H57" s="1055" t="s">
        <v>278</v>
      </c>
      <c r="I57" s="899"/>
      <c r="J57" s="1116" t="s">
        <v>294</v>
      </c>
      <c r="K57" s="1123"/>
      <c r="L57" s="1113"/>
      <c r="M57" s="1120"/>
    </row>
    <row r="58" spans="1:20" ht="27" customHeight="1" x14ac:dyDescent="0.15">
      <c r="A58" s="1052"/>
      <c r="B58" s="1053" t="s">
        <v>295</v>
      </c>
      <c r="C58" s="1098">
        <v>0</v>
      </c>
      <c r="D58" s="1055" t="s">
        <v>120</v>
      </c>
      <c r="E58" s="1099">
        <f>IF(ISERROR(HLOOKUP($F$56,$R$45:$T$49,3,FALSE)),0,HLOOKUP($F$56,$R$45:$T$49,3,FALSE))</f>
        <v>0</v>
      </c>
      <c r="F58" s="1055" t="s">
        <v>277</v>
      </c>
      <c r="G58" s="1100">
        <f>IF(C58=0,0,ROUND(C58/E58,2))</f>
        <v>0</v>
      </c>
      <c r="H58" s="1055" t="s">
        <v>278</v>
      </c>
      <c r="I58" s="899"/>
      <c r="J58" s="1055" t="s">
        <v>237</v>
      </c>
      <c r="K58" s="1063"/>
      <c r="L58" s="1064"/>
      <c r="M58" s="1120"/>
    </row>
    <row r="59" spans="1:20" ht="27" customHeight="1" x14ac:dyDescent="0.15">
      <c r="A59" s="1052"/>
      <c r="B59" s="1053" t="s">
        <v>296</v>
      </c>
      <c r="C59" s="1098">
        <v>0</v>
      </c>
      <c r="D59" s="1055" t="s">
        <v>120</v>
      </c>
      <c r="E59" s="1099">
        <f>IF(ISERROR(HLOOKUP($F$56,$R$45:$T$49,4,FALSE)),0,HLOOKUP($F$56,$R$45:$T$49,4,FALSE))</f>
        <v>0</v>
      </c>
      <c r="F59" s="1055" t="s">
        <v>277</v>
      </c>
      <c r="G59" s="1100">
        <f>IF(C59=0,0,ROUND(C59/E59,2))</f>
        <v>0</v>
      </c>
      <c r="H59" s="1055" t="s">
        <v>278</v>
      </c>
      <c r="I59" s="899"/>
      <c r="J59" s="1055" t="s">
        <v>201</v>
      </c>
      <c r="K59" s="1063"/>
      <c r="L59" s="1064"/>
      <c r="M59" s="1120"/>
    </row>
    <row r="60" spans="1:20" ht="27" customHeight="1" x14ac:dyDescent="0.15">
      <c r="A60" s="1052"/>
      <c r="B60" s="1053" t="s">
        <v>297</v>
      </c>
      <c r="C60" s="1098">
        <v>0</v>
      </c>
      <c r="D60" s="1055" t="s">
        <v>120</v>
      </c>
      <c r="E60" s="1099">
        <f>IF(ISERROR(HLOOKUP($F$56,$R$45:$T$49,5,FALSE)),0,HLOOKUP($F$56,$R$45:$T$49,5,FALSE))</f>
        <v>0</v>
      </c>
      <c r="F60" s="1055" t="s">
        <v>277</v>
      </c>
      <c r="G60" s="1100">
        <f>IF(C60=0,0,ROUND(C60/E60,2))</f>
        <v>0</v>
      </c>
      <c r="H60" s="1055" t="s">
        <v>278</v>
      </c>
      <c r="I60" s="1062"/>
      <c r="J60" s="1055"/>
      <c r="K60" s="1063"/>
      <c r="L60" s="1064"/>
      <c r="M60" s="1120"/>
    </row>
    <row r="61" spans="1:20" ht="27" customHeight="1" x14ac:dyDescent="0.15">
      <c r="A61" s="1052"/>
      <c r="B61" s="1117" t="s">
        <v>298</v>
      </c>
      <c r="C61" s="1118"/>
      <c r="D61" s="1107" t="s">
        <v>120</v>
      </c>
      <c r="E61" s="1099"/>
      <c r="F61" s="1107" t="s">
        <v>277</v>
      </c>
      <c r="G61" s="1100"/>
      <c r="H61" s="1107" t="s">
        <v>278</v>
      </c>
      <c r="I61" s="1119"/>
      <c r="J61" s="1107"/>
      <c r="K61" s="1063"/>
      <c r="L61" s="1064"/>
      <c r="M61" s="1120"/>
    </row>
    <row r="62" spans="1:20" ht="27" customHeight="1" x14ac:dyDescent="0.15">
      <c r="A62" s="1052" t="s">
        <v>195</v>
      </c>
      <c r="B62" s="1117" t="s">
        <v>590</v>
      </c>
      <c r="C62" s="1121">
        <f>G56</f>
        <v>0</v>
      </c>
      <c r="D62" s="1107" t="s">
        <v>278</v>
      </c>
      <c r="E62" s="1107">
        <v>20.8</v>
      </c>
      <c r="F62" s="1107" t="s">
        <v>575</v>
      </c>
      <c r="G62" s="1057">
        <f>ROUND(C62*E62,2)</f>
        <v>0</v>
      </c>
      <c r="H62" s="1107" t="s">
        <v>233</v>
      </c>
      <c r="I62" s="1062"/>
      <c r="J62" s="1107" t="s">
        <v>588</v>
      </c>
      <c r="K62" s="1063"/>
      <c r="L62" s="1064"/>
      <c r="M62" s="1122">
        <f>ROUNDDOWN(G62*I62,0)</f>
        <v>0</v>
      </c>
    </row>
    <row r="63" spans="1:20" ht="27" customHeight="1" x14ac:dyDescent="0.15">
      <c r="A63" s="1052"/>
      <c r="B63" s="1117" t="s">
        <v>263</v>
      </c>
      <c r="C63" s="1119">
        <f>M62</f>
        <v>0</v>
      </c>
      <c r="D63" s="1107" t="s">
        <v>199</v>
      </c>
      <c r="E63" s="1107">
        <v>30</v>
      </c>
      <c r="F63" s="1107" t="s">
        <v>87</v>
      </c>
      <c r="G63" s="1107"/>
      <c r="H63" s="1107"/>
      <c r="I63" s="1107"/>
      <c r="J63" s="1107"/>
      <c r="K63" s="1063"/>
      <c r="L63" s="1090"/>
      <c r="M63" s="1091">
        <f>ROUNDDOWN(C63*E63%,0)</f>
        <v>0</v>
      </c>
    </row>
    <row r="64" spans="1:20" ht="27" customHeight="1" x14ac:dyDescent="0.15">
      <c r="A64" s="1052" t="s">
        <v>195</v>
      </c>
      <c r="B64" s="1117" t="s">
        <v>590</v>
      </c>
      <c r="C64" s="1121">
        <f>G56</f>
        <v>0</v>
      </c>
      <c r="D64" s="1107" t="s">
        <v>278</v>
      </c>
      <c r="E64" s="1107">
        <v>20.8</v>
      </c>
      <c r="F64" s="1107" t="s">
        <v>575</v>
      </c>
      <c r="G64" s="1057">
        <f>ROUND(C64*E64,2)</f>
        <v>0</v>
      </c>
      <c r="H64" s="1107" t="s">
        <v>233</v>
      </c>
      <c r="I64" s="1062"/>
      <c r="J64" s="1107" t="s">
        <v>588</v>
      </c>
      <c r="K64" s="1063"/>
      <c r="L64" s="1064"/>
      <c r="M64" s="1060">
        <f>ROUNDDOWN(G64*I64,0)</f>
        <v>0</v>
      </c>
    </row>
    <row r="65" spans="1:27" ht="27" customHeight="1" x14ac:dyDescent="0.15">
      <c r="A65" s="1052"/>
      <c r="B65" s="1117" t="s">
        <v>263</v>
      </c>
      <c r="C65" s="1119">
        <f>M64</f>
        <v>0</v>
      </c>
      <c r="D65" s="1107" t="s">
        <v>199</v>
      </c>
      <c r="E65" s="1107">
        <v>30</v>
      </c>
      <c r="F65" s="1107" t="s">
        <v>87</v>
      </c>
      <c r="G65" s="1107"/>
      <c r="H65" s="1107"/>
      <c r="I65" s="1124"/>
      <c r="J65" s="1107"/>
      <c r="K65" s="1063"/>
      <c r="L65" s="1090"/>
      <c r="M65" s="1091">
        <f>ROUNDDOWN(C65*E65%,0)</f>
        <v>0</v>
      </c>
    </row>
    <row r="66" spans="1:27" ht="27" customHeight="1" x14ac:dyDescent="0.15">
      <c r="A66" s="1125" t="s">
        <v>209</v>
      </c>
      <c r="B66" s="1126" t="s">
        <v>591</v>
      </c>
      <c r="C66" s="1057">
        <f>G56</f>
        <v>0</v>
      </c>
      <c r="D66" s="1089" t="s">
        <v>278</v>
      </c>
      <c r="E66" s="1089">
        <v>8.0000000000000004E-4</v>
      </c>
      <c r="F66" s="1089" t="s">
        <v>279</v>
      </c>
      <c r="G66" s="1089"/>
      <c r="H66" s="1127"/>
      <c r="I66" s="1128"/>
      <c r="J66" s="1126" t="s">
        <v>589</v>
      </c>
      <c r="K66" s="1129"/>
      <c r="L66" s="1090"/>
      <c r="M66" s="1091">
        <f>IF($C55="Y",0,ROUNDDOWN(C66*E66*I66,0))</f>
        <v>0</v>
      </c>
    </row>
    <row r="67" spans="1:27" ht="27" customHeight="1" x14ac:dyDescent="0.15">
      <c r="A67" s="1065" t="s">
        <v>209</v>
      </c>
      <c r="B67" s="1066" t="s">
        <v>592</v>
      </c>
      <c r="C67" s="1108">
        <f>G56</f>
        <v>0</v>
      </c>
      <c r="D67" s="1068" t="s">
        <v>278</v>
      </c>
      <c r="E67" s="1068">
        <v>8.0000000000000004E-4</v>
      </c>
      <c r="F67" s="1068" t="s">
        <v>279</v>
      </c>
      <c r="G67" s="1068"/>
      <c r="H67" s="1068"/>
      <c r="I67" s="1130"/>
      <c r="J67" s="1068" t="s">
        <v>593</v>
      </c>
      <c r="K67" s="1070"/>
      <c r="L67" s="1071"/>
      <c r="M67" s="1072">
        <f>IF($E55="Y",0,ROUNDDOWN(C67*E67*I67,0))</f>
        <v>0</v>
      </c>
    </row>
    <row r="68" spans="1:27" ht="27" customHeight="1" x14ac:dyDescent="0.15">
      <c r="A68" s="1073" t="s">
        <v>299</v>
      </c>
      <c r="B68" s="1074"/>
      <c r="C68" s="1075"/>
      <c r="D68" s="1075"/>
      <c r="E68" s="1075"/>
      <c r="F68" s="1075"/>
      <c r="G68" s="1075"/>
      <c r="H68" s="1075"/>
      <c r="I68" s="1075"/>
      <c r="J68" s="1075"/>
      <c r="K68" s="1077"/>
      <c r="L68" s="1078"/>
      <c r="M68" s="1079"/>
      <c r="O68" s="1359" t="s">
        <v>439</v>
      </c>
      <c r="Q68" s="1369" t="s">
        <v>594</v>
      </c>
      <c r="R68" s="1369" t="s">
        <v>595</v>
      </c>
      <c r="S68" s="1369" t="s">
        <v>839</v>
      </c>
      <c r="T68" s="1369" t="s">
        <v>596</v>
      </c>
      <c r="U68" s="1369" t="s">
        <v>840</v>
      </c>
      <c r="V68" s="1369" t="s">
        <v>597</v>
      </c>
      <c r="W68" s="1369" t="s">
        <v>841</v>
      </c>
      <c r="X68" s="1369" t="s">
        <v>598</v>
      </c>
      <c r="Y68" s="1369" t="s">
        <v>842</v>
      </c>
      <c r="Z68" s="1369" t="s">
        <v>599</v>
      </c>
      <c r="AA68" s="1369" t="s">
        <v>843</v>
      </c>
    </row>
    <row r="69" spans="1:27" ht="27" customHeight="1" x14ac:dyDescent="0.15">
      <c r="A69" s="1052" t="s">
        <v>192</v>
      </c>
      <c r="B69" s="1053" t="s">
        <v>56</v>
      </c>
      <c r="C69" s="1057">
        <f>C71</f>
        <v>0</v>
      </c>
      <c r="D69" s="1055"/>
      <c r="E69" s="1055" t="s">
        <v>300</v>
      </c>
      <c r="F69" s="1350"/>
      <c r="G69" s="1080">
        <f>IF(O68="적용",SUM(G71),0)</f>
        <v>0</v>
      </c>
      <c r="H69" s="1058">
        <v>1</v>
      </c>
      <c r="I69" s="899"/>
      <c r="J69" s="1111" t="s">
        <v>600</v>
      </c>
      <c r="K69" s="1082">
        <f>$K$188</f>
        <v>0</v>
      </c>
      <c r="L69" s="1131" t="s">
        <v>87</v>
      </c>
      <c r="M69" s="1060">
        <f>ROUNDDOWN((G69*I69)*(1+K69%),0)</f>
        <v>0</v>
      </c>
      <c r="Q69" s="1370" t="s">
        <v>601</v>
      </c>
      <c r="R69" s="1370">
        <v>8.6</v>
      </c>
      <c r="S69" s="1370">
        <v>6.3</v>
      </c>
      <c r="T69" s="1370">
        <v>5</v>
      </c>
      <c r="U69" s="1370">
        <v>4.0999999999999996</v>
      </c>
      <c r="V69" s="1370">
        <v>3.5</v>
      </c>
      <c r="W69" s="1370">
        <v>3.1</v>
      </c>
      <c r="X69" s="1370">
        <v>2.7</v>
      </c>
      <c r="Y69" s="1370">
        <v>2.4</v>
      </c>
      <c r="Z69" s="1370">
        <v>2.2000000000000002</v>
      </c>
      <c r="AA69" s="1370">
        <v>2</v>
      </c>
    </row>
    <row r="70" spans="1:27" ht="27" customHeight="1" x14ac:dyDescent="0.15">
      <c r="A70" s="1052"/>
      <c r="B70" s="1053"/>
      <c r="C70" s="1057"/>
      <c r="D70" s="1055"/>
      <c r="E70" s="1099"/>
      <c r="F70" s="1055"/>
      <c r="G70" s="1100"/>
      <c r="H70" s="1055"/>
      <c r="I70" s="1062"/>
      <c r="J70" s="1055"/>
      <c r="K70" s="1053"/>
      <c r="L70" s="1113"/>
      <c r="M70" s="1084"/>
      <c r="Q70" s="1370" t="s">
        <v>301</v>
      </c>
      <c r="R70" s="1370">
        <v>27.86</v>
      </c>
      <c r="S70" s="1370">
        <v>20.46</v>
      </c>
      <c r="T70" s="1370">
        <v>16.170000000000002</v>
      </c>
      <c r="U70" s="1370">
        <v>13.37</v>
      </c>
      <c r="V70" s="1370">
        <v>11.39</v>
      </c>
      <c r="W70" s="1370">
        <v>9.93</v>
      </c>
      <c r="X70" s="1370">
        <v>8.7899999999999991</v>
      </c>
      <c r="Y70" s="1370">
        <v>7.89</v>
      </c>
      <c r="Z70" s="1370">
        <v>7.16</v>
      </c>
      <c r="AA70" s="1370">
        <v>6.55</v>
      </c>
    </row>
    <row r="71" spans="1:27" ht="27" customHeight="1" x14ac:dyDescent="0.15">
      <c r="A71" s="1052"/>
      <c r="B71" s="1053" t="s">
        <v>301</v>
      </c>
      <c r="C71" s="1132">
        <v>0</v>
      </c>
      <c r="D71" s="1055" t="s">
        <v>120</v>
      </c>
      <c r="E71" s="1099">
        <f>IF(ISERROR(HLOOKUP($F$69,$R$68:$AA$70,3,FALSE)),0,HLOOKUP($F$69,$R$68:$AA$70,3,FALSE))</f>
        <v>0</v>
      </c>
      <c r="F71" s="1107" t="s">
        <v>277</v>
      </c>
      <c r="G71" s="1100">
        <f>IF(ISERROR(ROUND(C71/E71,2)),0,ROUND(C71/E71,2))</f>
        <v>0</v>
      </c>
      <c r="H71" s="1055" t="s">
        <v>278</v>
      </c>
      <c r="I71" s="1062"/>
      <c r="J71" s="1055"/>
      <c r="K71" s="1063"/>
      <c r="L71" s="1064"/>
      <c r="M71" s="1084"/>
    </row>
    <row r="72" spans="1:27" ht="27" customHeight="1" x14ac:dyDescent="0.15">
      <c r="A72" s="1052" t="s">
        <v>195</v>
      </c>
      <c r="B72" s="1053" t="s">
        <v>590</v>
      </c>
      <c r="C72" s="1080">
        <f>G69</f>
        <v>0</v>
      </c>
      <c r="D72" s="1055" t="s">
        <v>278</v>
      </c>
      <c r="E72" s="1055">
        <v>26</v>
      </c>
      <c r="F72" s="1107" t="s">
        <v>575</v>
      </c>
      <c r="G72" s="1057">
        <f>ROUND(C72*E72,2)</f>
        <v>0</v>
      </c>
      <c r="H72" s="1055" t="s">
        <v>233</v>
      </c>
      <c r="I72" s="1062"/>
      <c r="J72" s="1055" t="s">
        <v>588</v>
      </c>
      <c r="K72" s="1063"/>
      <c r="L72" s="1064"/>
      <c r="M72" s="1060">
        <f>ROUNDDOWN(G72*I72,0)</f>
        <v>0</v>
      </c>
    </row>
    <row r="73" spans="1:27" ht="27" customHeight="1" x14ac:dyDescent="0.15">
      <c r="A73" s="1052"/>
      <c r="B73" s="1053" t="s">
        <v>263</v>
      </c>
      <c r="C73" s="1062">
        <f>M72</f>
        <v>0</v>
      </c>
      <c r="D73" s="1055" t="s">
        <v>199</v>
      </c>
      <c r="E73" s="1055">
        <v>30</v>
      </c>
      <c r="F73" s="1055" t="s">
        <v>87</v>
      </c>
      <c r="G73" s="1055"/>
      <c r="H73" s="1055"/>
      <c r="I73" s="1055"/>
      <c r="J73" s="1055"/>
      <c r="K73" s="1063"/>
      <c r="L73" s="1090"/>
      <c r="M73" s="1091">
        <f>ROUNDDOWN(C73*E73%,0)</f>
        <v>0</v>
      </c>
    </row>
    <row r="74" spans="1:27" ht="27" customHeight="1" x14ac:dyDescent="0.15">
      <c r="A74" s="1065" t="s">
        <v>209</v>
      </c>
      <c r="B74" s="1066" t="s">
        <v>602</v>
      </c>
      <c r="C74" s="1108">
        <f>G69</f>
        <v>0</v>
      </c>
      <c r="D74" s="1068" t="s">
        <v>278</v>
      </c>
      <c r="E74" s="1068">
        <v>8.0000000000000004E-4</v>
      </c>
      <c r="F74" s="1068" t="s">
        <v>279</v>
      </c>
      <c r="G74" s="1068"/>
      <c r="H74" s="1068"/>
      <c r="I74" s="1130"/>
      <c r="J74" s="1068" t="s">
        <v>603</v>
      </c>
      <c r="K74" s="1070"/>
      <c r="L74" s="1071"/>
      <c r="M74" s="1072">
        <f>ROUNDDOWN(C74*E74*I74,0)</f>
        <v>0</v>
      </c>
    </row>
    <row r="75" spans="1:27" ht="27" customHeight="1" x14ac:dyDescent="0.15">
      <c r="A75" s="1045" t="s">
        <v>302</v>
      </c>
      <c r="B75" s="1349" t="s">
        <v>666</v>
      </c>
      <c r="C75" s="1349"/>
      <c r="D75" s="1047"/>
      <c r="E75" s="1047"/>
      <c r="F75" s="1047"/>
      <c r="G75" s="1047"/>
      <c r="H75" s="1047"/>
      <c r="I75" s="1047"/>
      <c r="J75" s="1047"/>
      <c r="K75" s="1049"/>
      <c r="L75" s="1050"/>
      <c r="M75" s="1112"/>
      <c r="O75" s="1359" t="s">
        <v>439</v>
      </c>
      <c r="Q75" s="1906" t="s">
        <v>604</v>
      </c>
      <c r="R75" s="1908" t="s">
        <v>565</v>
      </c>
      <c r="S75" s="1908"/>
      <c r="T75" s="1908"/>
    </row>
    <row r="76" spans="1:27" ht="27" customHeight="1" x14ac:dyDescent="0.15">
      <c r="A76" s="1052" t="s">
        <v>192</v>
      </c>
      <c r="B76" s="1053" t="s">
        <v>56</v>
      </c>
      <c r="C76" s="1100">
        <f>SUM(C77:C81)</f>
        <v>0</v>
      </c>
      <c r="D76" s="1055"/>
      <c r="E76" s="1055" t="s">
        <v>300</v>
      </c>
      <c r="F76" s="1350"/>
      <c r="G76" s="1080">
        <f>IF(O75="적용",SUM(G77:G81),0)</f>
        <v>0</v>
      </c>
      <c r="H76" s="1058">
        <v>3</v>
      </c>
      <c r="I76" s="1062"/>
      <c r="J76" s="1111" t="s">
        <v>292</v>
      </c>
      <c r="K76" s="1082">
        <f>$L$188</f>
        <v>0</v>
      </c>
      <c r="L76" s="1064" t="s">
        <v>87</v>
      </c>
      <c r="M76" s="1060">
        <f>ROUNDDOWN((G76*I76)*(1+K76%),0)</f>
        <v>0</v>
      </c>
      <c r="Q76" s="1907"/>
      <c r="R76" s="1373" t="s">
        <v>284</v>
      </c>
      <c r="S76" s="1373" t="s">
        <v>605</v>
      </c>
      <c r="T76" s="1373" t="s">
        <v>606</v>
      </c>
    </row>
    <row r="77" spans="1:27" ht="27" customHeight="1" x14ac:dyDescent="0.15">
      <c r="A77" s="1052"/>
      <c r="B77" s="1053" t="s">
        <v>303</v>
      </c>
      <c r="C77" s="1098">
        <v>0</v>
      </c>
      <c r="D77" s="1055" t="s">
        <v>120</v>
      </c>
      <c r="E77" s="1099">
        <f>IF(ISERROR(HLOOKUP($F$76,$R$76:$T$81,2,FALSE)),0,HLOOKUP($F$76,$R$76:$T$81,2,FALSE))</f>
        <v>0</v>
      </c>
      <c r="F77" s="1055" t="s">
        <v>277</v>
      </c>
      <c r="G77" s="1100">
        <f>IF(C77=0,0,ROUND(C77/E77,2))</f>
        <v>0</v>
      </c>
      <c r="H77" s="1055" t="s">
        <v>278</v>
      </c>
      <c r="I77" s="899"/>
      <c r="J77" s="1116" t="s">
        <v>294</v>
      </c>
      <c r="K77" s="1133"/>
      <c r="L77" s="1113"/>
      <c r="M77" s="1084"/>
      <c r="Q77" s="1374" t="s">
        <v>303</v>
      </c>
      <c r="R77" s="1374">
        <v>11.55</v>
      </c>
      <c r="S77" s="1374">
        <v>10.3</v>
      </c>
      <c r="T77" s="1374">
        <v>9.51</v>
      </c>
    </row>
    <row r="78" spans="1:27" ht="27" customHeight="1" x14ac:dyDescent="0.15">
      <c r="A78" s="1052"/>
      <c r="B78" s="1053" t="s">
        <v>304</v>
      </c>
      <c r="C78" s="1098">
        <v>0</v>
      </c>
      <c r="D78" s="1055" t="s">
        <v>120</v>
      </c>
      <c r="E78" s="1099">
        <f>IF(ISERROR(HLOOKUP($F$76,$R$76:$T$81,3,FALSE)),0,HLOOKUP($F$76,$R$76:$T$81,3,FALSE))</f>
        <v>0</v>
      </c>
      <c r="F78" s="1055" t="s">
        <v>277</v>
      </c>
      <c r="G78" s="1100">
        <f>IF(C78=0,0,ROUND(C78/E78,2))</f>
        <v>0</v>
      </c>
      <c r="H78" s="1055" t="s">
        <v>278</v>
      </c>
      <c r="I78" s="899"/>
      <c r="J78" s="1055" t="s">
        <v>237</v>
      </c>
      <c r="K78" s="1063"/>
      <c r="L78" s="1064"/>
      <c r="M78" s="1084"/>
      <c r="Q78" s="1374" t="s">
        <v>304</v>
      </c>
      <c r="R78" s="1374">
        <v>13.11</v>
      </c>
      <c r="S78" s="1374">
        <v>11.49</v>
      </c>
      <c r="T78" s="1374">
        <v>10.53</v>
      </c>
    </row>
    <row r="79" spans="1:27" ht="27" customHeight="1" x14ac:dyDescent="0.15">
      <c r="A79" s="1052"/>
      <c r="B79" s="1053" t="s">
        <v>305</v>
      </c>
      <c r="C79" s="1098">
        <v>0</v>
      </c>
      <c r="D79" s="1055" t="s">
        <v>120</v>
      </c>
      <c r="E79" s="1099">
        <f>IF(ISERROR(HLOOKUP($F$76,$R$76:$T$81,4,FALSE)),0,HLOOKUP($F$76,$R$76:$T$81,4,FALSE))</f>
        <v>0</v>
      </c>
      <c r="F79" s="1055" t="s">
        <v>277</v>
      </c>
      <c r="G79" s="1100">
        <f>IF(C79=0,0,ROUND(C79/E79,2))</f>
        <v>0</v>
      </c>
      <c r="H79" s="1055" t="s">
        <v>278</v>
      </c>
      <c r="I79" s="899"/>
      <c r="J79" s="1055" t="s">
        <v>201</v>
      </c>
      <c r="K79" s="1063"/>
      <c r="L79" s="1064"/>
      <c r="M79" s="1084"/>
      <c r="Q79" s="1374" t="s">
        <v>305</v>
      </c>
      <c r="R79" s="1374">
        <v>13.59</v>
      </c>
      <c r="S79" s="1374">
        <v>11.87</v>
      </c>
      <c r="T79" s="1374">
        <v>10.86</v>
      </c>
    </row>
    <row r="80" spans="1:27" ht="27" customHeight="1" x14ac:dyDescent="0.15">
      <c r="A80" s="1052"/>
      <c r="B80" s="1053" t="s">
        <v>306</v>
      </c>
      <c r="C80" s="1098">
        <v>0</v>
      </c>
      <c r="D80" s="1055" t="s">
        <v>120</v>
      </c>
      <c r="E80" s="1099">
        <f>IF(ISERROR(HLOOKUP($F$76,$R$76:$T$81,5,FALSE)),0,HLOOKUP($F$76,$R$76:$T$81,5,FALSE))</f>
        <v>0</v>
      </c>
      <c r="F80" s="1055" t="s">
        <v>277</v>
      </c>
      <c r="G80" s="1100">
        <f>IF(C80=0,0,ROUND(C80/E80,2))</f>
        <v>0</v>
      </c>
      <c r="H80" s="1055" t="s">
        <v>278</v>
      </c>
      <c r="I80" s="1055"/>
      <c r="J80" s="1055"/>
      <c r="K80" s="1063"/>
      <c r="L80" s="1064"/>
      <c r="M80" s="1084"/>
      <c r="Q80" s="1374" t="s">
        <v>306</v>
      </c>
      <c r="R80" s="1374">
        <v>13.83</v>
      </c>
      <c r="S80" s="1374">
        <v>12.06</v>
      </c>
      <c r="T80" s="1374">
        <v>11.02</v>
      </c>
    </row>
    <row r="81" spans="1:24" ht="27" customHeight="1" x14ac:dyDescent="0.15">
      <c r="A81" s="1052"/>
      <c r="B81" s="1053" t="s">
        <v>307</v>
      </c>
      <c r="C81" s="1098">
        <v>0</v>
      </c>
      <c r="D81" s="1055" t="s">
        <v>120</v>
      </c>
      <c r="E81" s="1099">
        <f>IF(ISERROR(HLOOKUP($F$76,$R$76:$T$81,6,FALSE)),0,HLOOKUP($F$76,$R$76:$T$81,6,FALSE))</f>
        <v>0</v>
      </c>
      <c r="F81" s="1055" t="s">
        <v>277</v>
      </c>
      <c r="G81" s="1100">
        <f>IF(C81=0,0,ROUND(C81/E81,2))</f>
        <v>0</v>
      </c>
      <c r="H81" s="1055" t="s">
        <v>278</v>
      </c>
      <c r="I81" s="1055"/>
      <c r="J81" s="1055"/>
      <c r="K81" s="1063"/>
      <c r="L81" s="1064"/>
      <c r="M81" s="1084"/>
      <c r="Q81" s="1374" t="s">
        <v>310</v>
      </c>
      <c r="R81" s="1374">
        <v>13.97</v>
      </c>
      <c r="S81" s="1374">
        <v>12.17</v>
      </c>
      <c r="T81" s="1374">
        <v>11.12</v>
      </c>
    </row>
    <row r="82" spans="1:24" ht="27" customHeight="1" x14ac:dyDescent="0.15">
      <c r="A82" s="1052" t="s">
        <v>195</v>
      </c>
      <c r="B82" s="1053" t="s">
        <v>590</v>
      </c>
      <c r="C82" s="1080">
        <f>G76</f>
        <v>0</v>
      </c>
      <c r="D82" s="1055" t="s">
        <v>278</v>
      </c>
      <c r="E82" s="1055">
        <v>26</v>
      </c>
      <c r="F82" s="1055" t="s">
        <v>575</v>
      </c>
      <c r="G82" s="1134">
        <f>ROUND(C82*E82,2)</f>
        <v>0</v>
      </c>
      <c r="H82" s="1055" t="s">
        <v>233</v>
      </c>
      <c r="I82" s="1062"/>
      <c r="J82" s="1055" t="s">
        <v>588</v>
      </c>
      <c r="K82" s="1063"/>
      <c r="L82" s="1064"/>
      <c r="M82" s="1060">
        <f>ROUNDDOWN(G82*I82,0)</f>
        <v>0</v>
      </c>
    </row>
    <row r="83" spans="1:24" ht="27" customHeight="1" x14ac:dyDescent="0.15">
      <c r="A83" s="1052"/>
      <c r="B83" s="1053" t="s">
        <v>263</v>
      </c>
      <c r="C83" s="1135">
        <f>M82</f>
        <v>0</v>
      </c>
      <c r="D83" s="1055" t="s">
        <v>199</v>
      </c>
      <c r="E83" s="1055">
        <v>40</v>
      </c>
      <c r="F83" s="1055" t="s">
        <v>87</v>
      </c>
      <c r="G83" s="1055"/>
      <c r="H83" s="1055"/>
      <c r="I83" s="1055"/>
      <c r="J83" s="1055"/>
      <c r="K83" s="1063"/>
      <c r="L83" s="1090"/>
      <c r="M83" s="1091">
        <f>ROUNDDOWN(C83*E83%,0)</f>
        <v>0</v>
      </c>
    </row>
    <row r="84" spans="1:24" ht="27" customHeight="1" x14ac:dyDescent="0.15">
      <c r="A84" s="1065" t="s">
        <v>209</v>
      </c>
      <c r="B84" s="1066" t="s">
        <v>607</v>
      </c>
      <c r="C84" s="1108">
        <f>G76</f>
        <v>0</v>
      </c>
      <c r="D84" s="1068" t="s">
        <v>278</v>
      </c>
      <c r="E84" s="1068">
        <v>8.0000000000000004E-4</v>
      </c>
      <c r="F84" s="1068" t="s">
        <v>279</v>
      </c>
      <c r="G84" s="1068"/>
      <c r="H84" s="1068"/>
      <c r="I84" s="1130"/>
      <c r="J84" s="1068" t="s">
        <v>607</v>
      </c>
      <c r="K84" s="1070"/>
      <c r="L84" s="1071"/>
      <c r="M84" s="1072">
        <f>IF($C75="Y",0,ROUNDDOWN(C84*E84*I84,0))</f>
        <v>0</v>
      </c>
    </row>
    <row r="85" spans="1:24" ht="27" customHeight="1" x14ac:dyDescent="0.15">
      <c r="A85" s="1045" t="s">
        <v>308</v>
      </c>
      <c r="B85" s="1353"/>
      <c r="C85" s="1349" t="s">
        <v>666</v>
      </c>
      <c r="D85" s="1349"/>
      <c r="E85" s="1047"/>
      <c r="F85" s="1047"/>
      <c r="G85" s="1047"/>
      <c r="H85" s="1047"/>
      <c r="I85" s="1047"/>
      <c r="J85" s="1047"/>
      <c r="K85" s="1049"/>
      <c r="L85" s="1050"/>
      <c r="M85" s="1112"/>
      <c r="O85" s="1359" t="s">
        <v>439</v>
      </c>
    </row>
    <row r="86" spans="1:24" ht="27" customHeight="1" x14ac:dyDescent="0.15">
      <c r="A86" s="1052" t="s">
        <v>192</v>
      </c>
      <c r="B86" s="1053" t="s">
        <v>56</v>
      </c>
      <c r="C86" s="1057">
        <f>SUM(C87:C91)</f>
        <v>0</v>
      </c>
      <c r="D86" s="1055"/>
      <c r="E86" s="1055" t="s">
        <v>565</v>
      </c>
      <c r="F86" s="1350"/>
      <c r="G86" s="1080">
        <f>IF(O85="적용",SUM(G87:G91),0)</f>
        <v>0</v>
      </c>
      <c r="H86" s="1058">
        <v>4</v>
      </c>
      <c r="I86" s="1062"/>
      <c r="J86" s="1111" t="s">
        <v>309</v>
      </c>
      <c r="K86" s="1082">
        <f>$M$188</f>
        <v>0</v>
      </c>
      <c r="L86" s="1064" t="s">
        <v>87</v>
      </c>
      <c r="M86" s="1060">
        <f>ROUNDDOWN((G86*I86)*(1+K86%),0)</f>
        <v>0</v>
      </c>
      <c r="Q86" s="1369"/>
      <c r="R86" s="1369" t="s">
        <v>284</v>
      </c>
      <c r="S86" s="1369" t="s">
        <v>605</v>
      </c>
      <c r="T86" s="1369" t="s">
        <v>606</v>
      </c>
      <c r="U86" s="1369" t="s">
        <v>609</v>
      </c>
      <c r="W86" s="1375" t="s">
        <v>610</v>
      </c>
      <c r="X86" s="1376" t="s">
        <v>611</v>
      </c>
    </row>
    <row r="87" spans="1:24" ht="27" customHeight="1" x14ac:dyDescent="0.15">
      <c r="A87" s="1052"/>
      <c r="B87" s="1053" t="s">
        <v>303</v>
      </c>
      <c r="C87" s="1098">
        <v>0</v>
      </c>
      <c r="D87" s="1055" t="s">
        <v>120</v>
      </c>
      <c r="E87" s="1099">
        <f>IF(ISERROR(HLOOKUP($F$86,$R$86:$U$91,2,FALSE)),0,HLOOKUP($F$86,$R$86:$U$91,2,FALSE))</f>
        <v>0</v>
      </c>
      <c r="F87" s="1055" t="s">
        <v>277</v>
      </c>
      <c r="G87" s="1100">
        <f>IF(C87=0,0,ROUND(C87/E87,2))</f>
        <v>0</v>
      </c>
      <c r="H87" s="1055" t="s">
        <v>278</v>
      </c>
      <c r="I87" s="899"/>
      <c r="J87" s="1116" t="s">
        <v>294</v>
      </c>
      <c r="K87" s="1123"/>
      <c r="L87" s="1113"/>
      <c r="M87" s="1084"/>
      <c r="Q87" s="1370" t="s">
        <v>612</v>
      </c>
      <c r="R87" s="1370">
        <v>17.14</v>
      </c>
      <c r="S87" s="1370">
        <v>16.02</v>
      </c>
      <c r="T87" s="1370">
        <v>14.66</v>
      </c>
      <c r="U87" s="1370">
        <v>13.54</v>
      </c>
      <c r="W87" s="1377" t="s">
        <v>608</v>
      </c>
      <c r="X87" s="1378">
        <v>32.5</v>
      </c>
    </row>
    <row r="88" spans="1:24" ht="27" customHeight="1" x14ac:dyDescent="0.15">
      <c r="A88" s="1052"/>
      <c r="B88" s="1053" t="s">
        <v>304</v>
      </c>
      <c r="C88" s="1098">
        <v>0</v>
      </c>
      <c r="D88" s="1055" t="s">
        <v>120</v>
      </c>
      <c r="E88" s="1099">
        <f>IF(ISERROR(HLOOKUP($F$86,$R$86:$U$91,3,FALSE)),0,HLOOKUP($F$86,$R$86:$U$91,3,FALSE))</f>
        <v>0</v>
      </c>
      <c r="F88" s="1055" t="s">
        <v>277</v>
      </c>
      <c r="G88" s="1100">
        <f>IF(C88=0,0,ROUND(C88/E88,2))</f>
        <v>0</v>
      </c>
      <c r="H88" s="1055" t="s">
        <v>278</v>
      </c>
      <c r="I88" s="899"/>
      <c r="J88" s="1055" t="s">
        <v>237</v>
      </c>
      <c r="K88" s="1063"/>
      <c r="L88" s="1064"/>
      <c r="M88" s="1084"/>
      <c r="Q88" s="1370" t="s">
        <v>613</v>
      </c>
      <c r="R88" s="1370">
        <v>20.56</v>
      </c>
      <c r="S88" s="1370">
        <v>19.18</v>
      </c>
      <c r="T88" s="1370">
        <v>17.53</v>
      </c>
      <c r="U88" s="1370">
        <v>16.170000000000002</v>
      </c>
      <c r="W88" s="1377" t="s">
        <v>614</v>
      </c>
      <c r="X88" s="1378">
        <v>39</v>
      </c>
    </row>
    <row r="89" spans="1:24" ht="27" customHeight="1" x14ac:dyDescent="0.15">
      <c r="A89" s="1052"/>
      <c r="B89" s="1053" t="s">
        <v>305</v>
      </c>
      <c r="C89" s="1098">
        <v>0</v>
      </c>
      <c r="D89" s="1055" t="s">
        <v>120</v>
      </c>
      <c r="E89" s="1099">
        <f>IF(ISERROR(HLOOKUP($F$86,$R$86:$U$91,4,FALSE)),0,HLOOKUP($F$86,$R$86:$U$91,4,FALSE))</f>
        <v>0</v>
      </c>
      <c r="F89" s="1055" t="s">
        <v>277</v>
      </c>
      <c r="G89" s="1100">
        <f>IF(C89=0,0,ROUND(C89/E89,2))</f>
        <v>0</v>
      </c>
      <c r="H89" s="1055" t="s">
        <v>278</v>
      </c>
      <c r="I89" s="899"/>
      <c r="J89" s="1055" t="s">
        <v>237</v>
      </c>
      <c r="K89" s="1063"/>
      <c r="L89" s="1064"/>
      <c r="M89" s="1084"/>
      <c r="Q89" s="1370" t="s">
        <v>615</v>
      </c>
      <c r="R89" s="1370">
        <v>22.09</v>
      </c>
      <c r="S89" s="1370">
        <v>20.6</v>
      </c>
      <c r="T89" s="1370">
        <v>18.82</v>
      </c>
      <c r="U89" s="1370">
        <v>17.37</v>
      </c>
    </row>
    <row r="90" spans="1:24" ht="27" customHeight="1" x14ac:dyDescent="0.15">
      <c r="A90" s="1052"/>
      <c r="B90" s="1053" t="s">
        <v>306</v>
      </c>
      <c r="C90" s="1098">
        <v>0</v>
      </c>
      <c r="D90" s="1055" t="s">
        <v>120</v>
      </c>
      <c r="E90" s="1099">
        <f>IF(ISERROR(HLOOKUP($F$86,$R$86:$U$91,5,FALSE)),0,HLOOKUP($F$86,$R$86:$U$91,5,FALSE))</f>
        <v>0</v>
      </c>
      <c r="F90" s="1055" t="s">
        <v>277</v>
      </c>
      <c r="G90" s="1100">
        <f>IF(C90=0,0,ROUND(C90/E90,2))</f>
        <v>0</v>
      </c>
      <c r="H90" s="1055" t="s">
        <v>278</v>
      </c>
      <c r="I90" s="899"/>
      <c r="J90" s="1055" t="s">
        <v>201</v>
      </c>
      <c r="K90" s="1063"/>
      <c r="L90" s="1064"/>
      <c r="M90" s="1084"/>
      <c r="Q90" s="1370" t="s">
        <v>616</v>
      </c>
      <c r="R90" s="1370">
        <v>22.96</v>
      </c>
      <c r="S90" s="1370">
        <v>21.4</v>
      </c>
      <c r="T90" s="1370">
        <v>19.55</v>
      </c>
      <c r="U90" s="1370">
        <v>18.05</v>
      </c>
    </row>
    <row r="91" spans="1:24" ht="27" customHeight="1" x14ac:dyDescent="0.15">
      <c r="A91" s="1052"/>
      <c r="B91" s="1053" t="s">
        <v>310</v>
      </c>
      <c r="C91" s="1098">
        <v>0</v>
      </c>
      <c r="D91" s="1055" t="s">
        <v>120</v>
      </c>
      <c r="E91" s="1099">
        <f>IF(ISERROR(HLOOKUP($F$86,$R$86:$U$91,6,FALSE)),0,HLOOKUP($F$86,$R$86:$U$91,6,FALSE))</f>
        <v>0</v>
      </c>
      <c r="F91" s="1055" t="s">
        <v>277</v>
      </c>
      <c r="G91" s="1100">
        <f>IF(C91=0,0,ROUND(C91/E91,2))</f>
        <v>0</v>
      </c>
      <c r="H91" s="1055" t="s">
        <v>278</v>
      </c>
      <c r="I91" s="1055"/>
      <c r="J91" s="1055"/>
      <c r="K91" s="1063"/>
      <c r="L91" s="1064"/>
      <c r="M91" s="1084"/>
      <c r="Q91" s="1370" t="s">
        <v>617</v>
      </c>
      <c r="R91" s="1370">
        <v>23.51</v>
      </c>
      <c r="S91" s="1370">
        <v>21.91</v>
      </c>
      <c r="T91" s="1370">
        <v>20.02</v>
      </c>
      <c r="U91" s="1370">
        <v>18.48</v>
      </c>
    </row>
    <row r="92" spans="1:24" ht="27" customHeight="1" x14ac:dyDescent="0.15">
      <c r="A92" s="1052" t="s">
        <v>195</v>
      </c>
      <c r="B92" s="1053" t="s">
        <v>590</v>
      </c>
      <c r="C92" s="1080">
        <f>G86</f>
        <v>0</v>
      </c>
      <c r="D92" s="1055" t="s">
        <v>278</v>
      </c>
      <c r="E92" s="1047">
        <f>IF(ISERROR(VLOOKUP(B85,W87:X88,2,FALSE)),0,VLOOKUP(B85,W87:X88,2,FALSE))</f>
        <v>0</v>
      </c>
      <c r="F92" s="1055" t="s">
        <v>575</v>
      </c>
      <c r="G92" s="1134">
        <f>ROUND(C92*E92,2)</f>
        <v>0</v>
      </c>
      <c r="H92" s="1055" t="s">
        <v>233</v>
      </c>
      <c r="I92" s="1062"/>
      <c r="J92" s="1055" t="s">
        <v>588</v>
      </c>
      <c r="K92" s="1063"/>
      <c r="L92" s="1064"/>
      <c r="M92" s="1060">
        <f>ROUNDDOWN(G92*I92,0)</f>
        <v>0</v>
      </c>
    </row>
    <row r="93" spans="1:24" ht="27" customHeight="1" x14ac:dyDescent="0.15">
      <c r="A93" s="1052"/>
      <c r="B93" s="1053" t="s">
        <v>263</v>
      </c>
      <c r="C93" s="1135">
        <f>M92</f>
        <v>0</v>
      </c>
      <c r="D93" s="1055" t="s">
        <v>199</v>
      </c>
      <c r="E93" s="1055">
        <v>40</v>
      </c>
      <c r="F93" s="1055" t="s">
        <v>87</v>
      </c>
      <c r="G93" s="1055"/>
      <c r="H93" s="1055"/>
      <c r="I93" s="1055"/>
      <c r="J93" s="1055"/>
      <c r="K93" s="1063"/>
      <c r="L93" s="1090"/>
      <c r="M93" s="1091">
        <f>ROUNDDOWN(C93*E93%,0)</f>
        <v>0</v>
      </c>
    </row>
    <row r="94" spans="1:24" ht="27" customHeight="1" x14ac:dyDescent="0.15">
      <c r="A94" s="1065" t="s">
        <v>209</v>
      </c>
      <c r="B94" s="1066">
        <f>B85</f>
        <v>0</v>
      </c>
      <c r="C94" s="1108">
        <f>G86</f>
        <v>0</v>
      </c>
      <c r="D94" s="1068" t="s">
        <v>278</v>
      </c>
      <c r="E94" s="1068">
        <v>8.0000000000000004E-4</v>
      </c>
      <c r="F94" s="1068" t="s">
        <v>279</v>
      </c>
      <c r="G94" s="1068"/>
      <c r="H94" s="1068"/>
      <c r="I94" s="1130"/>
      <c r="J94" s="1068">
        <f>B85</f>
        <v>0</v>
      </c>
      <c r="K94" s="1070"/>
      <c r="L94" s="1071"/>
      <c r="M94" s="1072">
        <f>IF(D85="Y",0,ROUNDDOWN(C94*E94*I94,0))</f>
        <v>0</v>
      </c>
    </row>
    <row r="95" spans="1:24" ht="27" customHeight="1" x14ac:dyDescent="0.15">
      <c r="A95" s="1136" t="s">
        <v>311</v>
      </c>
      <c r="B95" s="1137"/>
      <c r="C95" s="1138"/>
      <c r="D95" s="1138"/>
      <c r="E95" s="1138"/>
      <c r="F95" s="1138"/>
      <c r="G95" s="1138"/>
      <c r="H95" s="1138"/>
      <c r="I95" s="1138"/>
      <c r="J95" s="1138"/>
      <c r="K95" s="1138"/>
      <c r="L95" s="1139"/>
      <c r="M95" s="1140"/>
      <c r="O95" s="1379"/>
    </row>
    <row r="96" spans="1:24" ht="27" customHeight="1" x14ac:dyDescent="0.15">
      <c r="A96" s="1052" t="s">
        <v>192</v>
      </c>
      <c r="B96" s="1053" t="s">
        <v>56</v>
      </c>
      <c r="C96" s="1141">
        <f>SUM(C97:C100)</f>
        <v>0</v>
      </c>
      <c r="D96" s="1055"/>
      <c r="E96" s="1142" t="s">
        <v>618</v>
      </c>
      <c r="F96" s="1350"/>
      <c r="G96" s="1080">
        <f>IF(O85="적용",SUM(G97:G100),0)</f>
        <v>0</v>
      </c>
      <c r="H96" s="1058">
        <v>3</v>
      </c>
      <c r="I96" s="1062"/>
      <c r="J96" s="1111" t="s">
        <v>312</v>
      </c>
      <c r="K96" s="1063"/>
      <c r="L96" s="1064"/>
      <c r="M96" s="1060">
        <f>ROUNDDOWN((G96*I96)*(1+K96%),0)</f>
        <v>0</v>
      </c>
      <c r="Q96" s="1375"/>
      <c r="R96" s="1369"/>
      <c r="S96" s="1369" t="s">
        <v>619</v>
      </c>
      <c r="T96" s="1369" t="s">
        <v>620</v>
      </c>
      <c r="U96" s="1369" t="s">
        <v>606</v>
      </c>
      <c r="V96" s="1369" t="s">
        <v>621</v>
      </c>
      <c r="W96" s="1369" t="s">
        <v>622</v>
      </c>
      <c r="X96" s="1369" t="s">
        <v>623</v>
      </c>
    </row>
    <row r="97" spans="1:24" ht="27" customHeight="1" x14ac:dyDescent="0.15">
      <c r="A97" s="1909" t="s">
        <v>313</v>
      </c>
      <c r="B97" s="1053" t="s">
        <v>314</v>
      </c>
      <c r="C97" s="1143"/>
      <c r="D97" s="1055" t="s">
        <v>315</v>
      </c>
      <c r="E97" s="1144">
        <f>IF(ISERROR(HLOOKUP($F$96,$S$96:$X$100,2,FALSE)),0,HLOOKUP($F$96,$S$96:$X$100,2,FALSE))</f>
        <v>0</v>
      </c>
      <c r="F97" s="1055" t="s">
        <v>316</v>
      </c>
      <c r="G97" s="1057">
        <f>ROUND(C97*E97,2)</f>
        <v>0</v>
      </c>
      <c r="H97" s="1055" t="s">
        <v>278</v>
      </c>
      <c r="I97" s="899"/>
      <c r="J97" s="1055"/>
      <c r="K97" s="1063"/>
      <c r="L97" s="1064"/>
      <c r="M97" s="1084"/>
      <c r="Q97" s="1380" t="s">
        <v>624</v>
      </c>
      <c r="R97" s="1370" t="s">
        <v>314</v>
      </c>
      <c r="S97" s="1370">
        <v>0.6</v>
      </c>
      <c r="T97" s="1370">
        <v>0.6</v>
      </c>
      <c r="U97" s="1370">
        <v>0.8</v>
      </c>
      <c r="V97" s="1370">
        <v>0.9</v>
      </c>
      <c r="W97" s="1370">
        <v>0.9</v>
      </c>
      <c r="X97" s="1370">
        <v>1.1000000000000001</v>
      </c>
    </row>
    <row r="98" spans="1:24" ht="27" customHeight="1" x14ac:dyDescent="0.15">
      <c r="A98" s="1909"/>
      <c r="B98" s="1053" t="s">
        <v>317</v>
      </c>
      <c r="C98" s="1143"/>
      <c r="D98" s="1055" t="s">
        <v>315</v>
      </c>
      <c r="E98" s="1144">
        <f>IF(ISERROR(HLOOKUP($F$96,$S$96:$X$100,3,FALSE)),0,HLOOKUP($F$96,$S$96:$X$100,3,FALSE))</f>
        <v>0</v>
      </c>
      <c r="F98" s="1055" t="s">
        <v>316</v>
      </c>
      <c r="G98" s="1057">
        <f>ROUND(C98*E98,2)</f>
        <v>0</v>
      </c>
      <c r="H98" s="1055" t="s">
        <v>278</v>
      </c>
      <c r="I98" s="899"/>
      <c r="J98" s="1055"/>
      <c r="K98" s="1063"/>
      <c r="L98" s="1064"/>
      <c r="M98" s="1084"/>
      <c r="Q98" s="1380"/>
      <c r="R98" s="1370" t="s">
        <v>317</v>
      </c>
      <c r="S98" s="1370">
        <v>0.7</v>
      </c>
      <c r="T98" s="1370">
        <v>0.8</v>
      </c>
      <c r="U98" s="1370">
        <v>0.9</v>
      </c>
      <c r="V98" s="1370">
        <v>1.1000000000000001</v>
      </c>
      <c r="W98" s="1370">
        <v>1.1000000000000001</v>
      </c>
      <c r="X98" s="1370">
        <v>1.4</v>
      </c>
    </row>
    <row r="99" spans="1:24" ht="27" customHeight="1" x14ac:dyDescent="0.15">
      <c r="A99" s="1910" t="s">
        <v>318</v>
      </c>
      <c r="B99" s="1053" t="s">
        <v>314</v>
      </c>
      <c r="C99" s="1143"/>
      <c r="D99" s="1055" t="s">
        <v>315</v>
      </c>
      <c r="E99" s="1144">
        <f>IF(ISERROR(HLOOKUP($F$96,$S$96:$X$100,4,FALSE)),0,HLOOKUP($F$96,$S$96:$X$100,4,FALSE))</f>
        <v>0</v>
      </c>
      <c r="F99" s="1055" t="s">
        <v>316</v>
      </c>
      <c r="G99" s="1057">
        <f>ROUND(C99*E99,2)</f>
        <v>0</v>
      </c>
      <c r="H99" s="1055" t="s">
        <v>278</v>
      </c>
      <c r="I99" s="899"/>
      <c r="J99" s="1055"/>
      <c r="K99" s="1063"/>
      <c r="L99" s="1064"/>
      <c r="M99" s="1084"/>
      <c r="Q99" s="1380" t="s">
        <v>625</v>
      </c>
      <c r="R99" s="1370" t="s">
        <v>314</v>
      </c>
      <c r="S99" s="1370">
        <v>0.3</v>
      </c>
      <c r="T99" s="1370">
        <v>0.3</v>
      </c>
      <c r="U99" s="1370">
        <v>0.4</v>
      </c>
      <c r="V99" s="1370">
        <v>0.5</v>
      </c>
      <c r="W99" s="1370">
        <v>0.5</v>
      </c>
      <c r="X99" s="1370">
        <v>0.6</v>
      </c>
    </row>
    <row r="100" spans="1:24" ht="27" customHeight="1" x14ac:dyDescent="0.15">
      <c r="A100" s="1910"/>
      <c r="B100" s="1066" t="s">
        <v>317</v>
      </c>
      <c r="C100" s="1145"/>
      <c r="D100" s="1068" t="s">
        <v>315</v>
      </c>
      <c r="E100" s="1102">
        <f>IF(ISERROR(HLOOKUP($F$96,$S$96:$X$100,5,FALSE)),0,HLOOKUP($F$96,$S$96:$X$100,5,FALSE))</f>
        <v>0</v>
      </c>
      <c r="F100" s="1068" t="s">
        <v>316</v>
      </c>
      <c r="G100" s="1146">
        <f>ROUND(C100*E100,2)</f>
        <v>0</v>
      </c>
      <c r="H100" s="1068" t="s">
        <v>278</v>
      </c>
      <c r="I100" s="1067"/>
      <c r="J100" s="1068"/>
      <c r="K100" s="1070"/>
      <c r="L100" s="1071"/>
      <c r="M100" s="1104"/>
      <c r="Q100" s="1380"/>
      <c r="R100" s="1370" t="s">
        <v>317</v>
      </c>
      <c r="S100" s="1370">
        <v>0.4</v>
      </c>
      <c r="T100" s="1370">
        <v>0.4</v>
      </c>
      <c r="U100" s="1370">
        <v>0.5</v>
      </c>
      <c r="V100" s="1370">
        <v>0.6</v>
      </c>
      <c r="W100" s="1370">
        <v>0.6</v>
      </c>
      <c r="X100" s="1370">
        <v>0.7</v>
      </c>
    </row>
    <row r="101" spans="1:24" ht="27" customHeight="1" x14ac:dyDescent="0.15">
      <c r="A101" s="1045" t="s">
        <v>319</v>
      </c>
      <c r="B101" s="1349" t="s">
        <v>666</v>
      </c>
      <c r="C101" s="1349"/>
      <c r="D101" s="1047"/>
      <c r="E101" s="1047"/>
      <c r="F101" s="1047"/>
      <c r="G101" s="1047"/>
      <c r="H101" s="1047"/>
      <c r="I101" s="1047"/>
      <c r="J101" s="1047"/>
      <c r="K101" s="1049"/>
      <c r="L101" s="1050"/>
      <c r="M101" s="1112"/>
      <c r="O101" s="1359" t="s">
        <v>439</v>
      </c>
    </row>
    <row r="102" spans="1:24" ht="27" customHeight="1" x14ac:dyDescent="0.15">
      <c r="A102" s="1052" t="s">
        <v>192</v>
      </c>
      <c r="B102" s="1053"/>
      <c r="C102" s="1100">
        <f>ROUND(SUM(C103:C150),2)</f>
        <v>0</v>
      </c>
      <c r="D102" s="1055"/>
      <c r="E102" s="1055"/>
      <c r="F102" s="1055"/>
      <c r="G102" s="1080">
        <f>IF(O101="적용",SUM(G103:G150),0)</f>
        <v>0</v>
      </c>
      <c r="H102" s="1058">
        <v>1</v>
      </c>
      <c r="I102" s="1062"/>
      <c r="J102" s="1111" t="s">
        <v>320</v>
      </c>
      <c r="K102" s="1147"/>
      <c r="L102" s="1064"/>
      <c r="M102" s="1060">
        <f>ROUNDDOWN((G102*I102)*(1+K102%),0)</f>
        <v>0</v>
      </c>
    </row>
    <row r="103" spans="1:24" ht="27" customHeight="1" x14ac:dyDescent="0.15">
      <c r="A103" s="1911" t="s">
        <v>321</v>
      </c>
      <c r="B103" s="1053" t="s">
        <v>322</v>
      </c>
      <c r="C103" s="1148"/>
      <c r="D103" s="1055" t="s">
        <v>120</v>
      </c>
      <c r="E103" s="1149">
        <v>25.39</v>
      </c>
      <c r="F103" s="1055" t="s">
        <v>277</v>
      </c>
      <c r="G103" s="1100">
        <f>IF(C103=0,0,ROUND(C103/E103,2))</f>
        <v>0</v>
      </c>
      <c r="H103" s="1055" t="s">
        <v>278</v>
      </c>
      <c r="I103" s="899"/>
      <c r="J103" s="1116" t="s">
        <v>294</v>
      </c>
      <c r="K103" s="1123"/>
      <c r="L103" s="1113"/>
      <c r="M103" s="1084"/>
      <c r="O103" s="1379"/>
    </row>
    <row r="104" spans="1:24" ht="27" customHeight="1" x14ac:dyDescent="0.15">
      <c r="A104" s="1911"/>
      <c r="B104" s="1053" t="s">
        <v>708</v>
      </c>
      <c r="C104" s="1148"/>
      <c r="D104" s="1055" t="s">
        <v>120</v>
      </c>
      <c r="E104" s="1149">
        <v>27.17</v>
      </c>
      <c r="F104" s="1055" t="s">
        <v>277</v>
      </c>
      <c r="G104" s="1100">
        <f>IF(C104=0,0,ROUND(C104/E104,2))</f>
        <v>0</v>
      </c>
      <c r="H104" s="1055" t="s">
        <v>278</v>
      </c>
      <c r="I104" s="1062"/>
      <c r="J104" s="1055"/>
      <c r="K104" s="1063"/>
      <c r="L104" s="1064"/>
      <c r="M104" s="1084"/>
    </row>
    <row r="105" spans="1:24" ht="27" customHeight="1" x14ac:dyDescent="0.15">
      <c r="A105" s="1911"/>
      <c r="B105" s="1053" t="s">
        <v>323</v>
      </c>
      <c r="C105" s="1148"/>
      <c r="D105" s="1055" t="s">
        <v>120</v>
      </c>
      <c r="E105" s="1149">
        <v>29.42</v>
      </c>
      <c r="F105" s="1055" t="s">
        <v>277</v>
      </c>
      <c r="G105" s="1100">
        <f>IF(C105=0,0,ROUND(C105/E105,2))</f>
        <v>0</v>
      </c>
      <c r="H105" s="1055" t="s">
        <v>278</v>
      </c>
      <c r="I105" s="1062"/>
      <c r="J105" s="1055"/>
      <c r="K105" s="1063"/>
      <c r="L105" s="1064"/>
      <c r="M105" s="1084"/>
    </row>
    <row r="106" spans="1:24" ht="27" customHeight="1" x14ac:dyDescent="0.15">
      <c r="A106" s="1911"/>
      <c r="B106" s="1053" t="s">
        <v>324</v>
      </c>
      <c r="C106" s="1148"/>
      <c r="D106" s="1055" t="s">
        <v>120</v>
      </c>
      <c r="E106" s="1149">
        <v>33.44</v>
      </c>
      <c r="F106" s="1055" t="s">
        <v>277</v>
      </c>
      <c r="G106" s="1100">
        <f t="shared" ref="G106:G150" si="0">IF(C106=0,0,ROUND(C106/E106,2))</f>
        <v>0</v>
      </c>
      <c r="H106" s="1055" t="s">
        <v>278</v>
      </c>
      <c r="I106" s="1062"/>
      <c r="J106" s="1055"/>
      <c r="K106" s="1063"/>
      <c r="L106" s="1064"/>
      <c r="M106" s="1084"/>
    </row>
    <row r="107" spans="1:24" ht="27" customHeight="1" x14ac:dyDescent="0.15">
      <c r="A107" s="1911"/>
      <c r="B107" s="1150"/>
      <c r="C107" s="1148"/>
      <c r="D107" s="1055" t="s">
        <v>120</v>
      </c>
      <c r="E107" s="1151"/>
      <c r="F107" s="1055" t="s">
        <v>277</v>
      </c>
      <c r="G107" s="1100">
        <f t="shared" si="0"/>
        <v>0</v>
      </c>
      <c r="H107" s="1055" t="s">
        <v>278</v>
      </c>
      <c r="I107" s="1062"/>
      <c r="J107" s="1055"/>
      <c r="K107" s="1063"/>
      <c r="L107" s="1064"/>
      <c r="M107" s="1084"/>
    </row>
    <row r="108" spans="1:24" ht="27" customHeight="1" x14ac:dyDescent="0.15">
      <c r="A108" s="1911"/>
      <c r="B108" s="1150"/>
      <c r="C108" s="1148"/>
      <c r="D108" s="1055" t="s">
        <v>120</v>
      </c>
      <c r="E108" s="1151"/>
      <c r="F108" s="1055" t="s">
        <v>277</v>
      </c>
      <c r="G108" s="1100">
        <f t="shared" si="0"/>
        <v>0</v>
      </c>
      <c r="H108" s="1055" t="s">
        <v>278</v>
      </c>
      <c r="I108" s="1062"/>
      <c r="J108" s="1055"/>
      <c r="K108" s="1063"/>
      <c r="L108" s="1064"/>
      <c r="M108" s="1084"/>
    </row>
    <row r="109" spans="1:24" ht="27" customHeight="1" x14ac:dyDescent="0.15">
      <c r="A109" s="1911"/>
      <c r="B109" s="1150"/>
      <c r="C109" s="1148"/>
      <c r="D109" s="1055" t="s">
        <v>120</v>
      </c>
      <c r="E109" s="1151"/>
      <c r="F109" s="1055" t="s">
        <v>277</v>
      </c>
      <c r="G109" s="1100">
        <f t="shared" si="0"/>
        <v>0</v>
      </c>
      <c r="H109" s="1055" t="s">
        <v>278</v>
      </c>
      <c r="I109" s="1062"/>
      <c r="J109" s="1055"/>
      <c r="K109" s="1063"/>
      <c r="L109" s="1064"/>
      <c r="M109" s="1084"/>
    </row>
    <row r="110" spans="1:24" ht="27" customHeight="1" x14ac:dyDescent="0.15">
      <c r="A110" s="1911"/>
      <c r="B110" s="1150"/>
      <c r="C110" s="1148"/>
      <c r="D110" s="1055" t="s">
        <v>120</v>
      </c>
      <c r="E110" s="1151"/>
      <c r="F110" s="1055" t="s">
        <v>277</v>
      </c>
      <c r="G110" s="1100">
        <f t="shared" si="0"/>
        <v>0</v>
      </c>
      <c r="H110" s="1055" t="s">
        <v>278</v>
      </c>
      <c r="I110" s="1062"/>
      <c r="J110" s="1055"/>
      <c r="K110" s="1063"/>
      <c r="L110" s="1064"/>
      <c r="M110" s="1084"/>
    </row>
    <row r="111" spans="1:24" ht="27" customHeight="1" x14ac:dyDescent="0.15">
      <c r="A111" s="1911" t="s">
        <v>325</v>
      </c>
      <c r="B111" s="1053" t="s">
        <v>322</v>
      </c>
      <c r="C111" s="1148"/>
      <c r="D111" s="1055" t="s">
        <v>120</v>
      </c>
      <c r="E111" s="1149">
        <v>28.21</v>
      </c>
      <c r="F111" s="1055" t="s">
        <v>277</v>
      </c>
      <c r="G111" s="1100">
        <f t="shared" si="0"/>
        <v>0</v>
      </c>
      <c r="H111" s="1055" t="s">
        <v>278</v>
      </c>
      <c r="I111" s="1062"/>
      <c r="J111" s="1055"/>
      <c r="K111" s="1063"/>
      <c r="L111" s="1064"/>
      <c r="M111" s="1084"/>
    </row>
    <row r="112" spans="1:24" ht="27" customHeight="1" x14ac:dyDescent="0.15">
      <c r="A112" s="1911"/>
      <c r="B112" s="1053" t="s">
        <v>708</v>
      </c>
      <c r="C112" s="1148"/>
      <c r="D112" s="1055" t="s">
        <v>120</v>
      </c>
      <c r="E112" s="1149">
        <v>30.19</v>
      </c>
      <c r="F112" s="1055" t="s">
        <v>277</v>
      </c>
      <c r="G112" s="1100">
        <f t="shared" si="0"/>
        <v>0</v>
      </c>
      <c r="H112" s="1055" t="s">
        <v>278</v>
      </c>
      <c r="I112" s="1062"/>
      <c r="J112" s="1055"/>
      <c r="K112" s="1063"/>
      <c r="L112" s="1064"/>
      <c r="M112" s="1084"/>
    </row>
    <row r="113" spans="1:13" ht="27" customHeight="1" x14ac:dyDescent="0.15">
      <c r="A113" s="1911"/>
      <c r="B113" s="1053" t="s">
        <v>323</v>
      </c>
      <c r="C113" s="1148"/>
      <c r="D113" s="1055" t="s">
        <v>120</v>
      </c>
      <c r="E113" s="1149">
        <v>32.630000000000003</v>
      </c>
      <c r="F113" s="1055" t="s">
        <v>277</v>
      </c>
      <c r="G113" s="1100">
        <f t="shared" si="0"/>
        <v>0</v>
      </c>
      <c r="H113" s="1055" t="s">
        <v>278</v>
      </c>
      <c r="I113" s="1062"/>
      <c r="J113" s="1055"/>
      <c r="K113" s="1063"/>
      <c r="L113" s="1064"/>
      <c r="M113" s="1084"/>
    </row>
    <row r="114" spans="1:13" ht="27" customHeight="1" x14ac:dyDescent="0.15">
      <c r="A114" s="1911"/>
      <c r="B114" s="1053" t="s">
        <v>324</v>
      </c>
      <c r="C114" s="1148"/>
      <c r="D114" s="1055" t="s">
        <v>120</v>
      </c>
      <c r="E114" s="1149">
        <v>37.159999999999997</v>
      </c>
      <c r="F114" s="1055" t="s">
        <v>277</v>
      </c>
      <c r="G114" s="1100">
        <f t="shared" si="0"/>
        <v>0</v>
      </c>
      <c r="H114" s="1055" t="s">
        <v>278</v>
      </c>
      <c r="I114" s="1062"/>
      <c r="J114" s="1055"/>
      <c r="K114" s="1063"/>
      <c r="L114" s="1064"/>
      <c r="M114" s="1084"/>
    </row>
    <row r="115" spans="1:13" ht="27" customHeight="1" x14ac:dyDescent="0.15">
      <c r="A115" s="1911"/>
      <c r="B115" s="1150"/>
      <c r="C115" s="1148"/>
      <c r="D115" s="1055" t="s">
        <v>120</v>
      </c>
      <c r="E115" s="1151"/>
      <c r="F115" s="1055" t="s">
        <v>277</v>
      </c>
      <c r="G115" s="1100">
        <f t="shared" si="0"/>
        <v>0</v>
      </c>
      <c r="H115" s="1055" t="s">
        <v>278</v>
      </c>
      <c r="I115" s="1062"/>
      <c r="J115" s="1055"/>
      <c r="K115" s="1063"/>
      <c r="L115" s="1064"/>
      <c r="M115" s="1084"/>
    </row>
    <row r="116" spans="1:13" ht="27" customHeight="1" x14ac:dyDescent="0.15">
      <c r="A116" s="1911"/>
      <c r="B116" s="1150"/>
      <c r="C116" s="1148"/>
      <c r="D116" s="1055" t="s">
        <v>120</v>
      </c>
      <c r="E116" s="1151"/>
      <c r="F116" s="1055" t="s">
        <v>277</v>
      </c>
      <c r="G116" s="1100">
        <f t="shared" si="0"/>
        <v>0</v>
      </c>
      <c r="H116" s="1055" t="s">
        <v>278</v>
      </c>
      <c r="I116" s="1062"/>
      <c r="J116" s="1055"/>
      <c r="K116" s="1063"/>
      <c r="L116" s="1064"/>
      <c r="M116" s="1084"/>
    </row>
    <row r="117" spans="1:13" ht="27" customHeight="1" x14ac:dyDescent="0.15">
      <c r="A117" s="1911"/>
      <c r="B117" s="1150"/>
      <c r="C117" s="1148"/>
      <c r="D117" s="1055" t="s">
        <v>120</v>
      </c>
      <c r="E117" s="1151"/>
      <c r="F117" s="1055" t="s">
        <v>277</v>
      </c>
      <c r="G117" s="1100">
        <f t="shared" si="0"/>
        <v>0</v>
      </c>
      <c r="H117" s="1055" t="s">
        <v>278</v>
      </c>
      <c r="I117" s="1062"/>
      <c r="J117" s="1055"/>
      <c r="K117" s="1063"/>
      <c r="L117" s="1064"/>
      <c r="M117" s="1084"/>
    </row>
    <row r="118" spans="1:13" ht="27" customHeight="1" x14ac:dyDescent="0.15">
      <c r="A118" s="1911"/>
      <c r="B118" s="1150"/>
      <c r="C118" s="1148"/>
      <c r="D118" s="1055" t="s">
        <v>120</v>
      </c>
      <c r="E118" s="1151"/>
      <c r="F118" s="1055" t="s">
        <v>277</v>
      </c>
      <c r="G118" s="1100">
        <f t="shared" si="0"/>
        <v>0</v>
      </c>
      <c r="H118" s="1055" t="s">
        <v>278</v>
      </c>
      <c r="I118" s="1062"/>
      <c r="J118" s="1055"/>
      <c r="K118" s="1063"/>
      <c r="L118" s="1064"/>
      <c r="M118" s="1084"/>
    </row>
    <row r="119" spans="1:13" ht="27" customHeight="1" x14ac:dyDescent="0.15">
      <c r="A119" s="1911" t="s">
        <v>326</v>
      </c>
      <c r="B119" s="1053" t="s">
        <v>322</v>
      </c>
      <c r="C119" s="1148"/>
      <c r="D119" s="1055" t="s">
        <v>120</v>
      </c>
      <c r="E119" s="1149">
        <v>31.35</v>
      </c>
      <c r="F119" s="1055" t="s">
        <v>277</v>
      </c>
      <c r="G119" s="1100">
        <f t="shared" si="0"/>
        <v>0</v>
      </c>
      <c r="H119" s="1055" t="s">
        <v>278</v>
      </c>
      <c r="I119" s="1062"/>
      <c r="J119" s="1055"/>
      <c r="K119" s="1063"/>
      <c r="L119" s="1064"/>
      <c r="M119" s="1084"/>
    </row>
    <row r="120" spans="1:13" ht="27" customHeight="1" x14ac:dyDescent="0.15">
      <c r="A120" s="1911"/>
      <c r="B120" s="1053" t="s">
        <v>708</v>
      </c>
      <c r="C120" s="1148"/>
      <c r="D120" s="1055" t="s">
        <v>120</v>
      </c>
      <c r="E120" s="1149">
        <v>33.549999999999997</v>
      </c>
      <c r="F120" s="1055" t="s">
        <v>277</v>
      </c>
      <c r="G120" s="1100">
        <f t="shared" si="0"/>
        <v>0</v>
      </c>
      <c r="H120" s="1055" t="s">
        <v>278</v>
      </c>
      <c r="I120" s="1062"/>
      <c r="J120" s="1055"/>
      <c r="K120" s="1063"/>
      <c r="L120" s="1064"/>
      <c r="M120" s="1084"/>
    </row>
    <row r="121" spans="1:13" ht="27" customHeight="1" x14ac:dyDescent="0.15">
      <c r="A121" s="1911"/>
      <c r="B121" s="1053" t="s">
        <v>323</v>
      </c>
      <c r="C121" s="1148"/>
      <c r="D121" s="1055" t="s">
        <v>120</v>
      </c>
      <c r="E121" s="1149">
        <v>36.32</v>
      </c>
      <c r="F121" s="1055" t="s">
        <v>277</v>
      </c>
      <c r="G121" s="1100">
        <f t="shared" si="0"/>
        <v>0</v>
      </c>
      <c r="H121" s="1055" t="s">
        <v>278</v>
      </c>
      <c r="I121" s="1062"/>
      <c r="J121" s="1055"/>
      <c r="K121" s="1063"/>
      <c r="L121" s="1064"/>
      <c r="M121" s="1084"/>
    </row>
    <row r="122" spans="1:13" ht="27" customHeight="1" x14ac:dyDescent="0.15">
      <c r="A122" s="1911"/>
      <c r="B122" s="1053" t="s">
        <v>324</v>
      </c>
      <c r="C122" s="1148"/>
      <c r="D122" s="1055" t="s">
        <v>120</v>
      </c>
      <c r="E122" s="1149">
        <v>41.29</v>
      </c>
      <c r="F122" s="1055" t="s">
        <v>277</v>
      </c>
      <c r="G122" s="1100">
        <f t="shared" si="0"/>
        <v>0</v>
      </c>
      <c r="H122" s="1055" t="s">
        <v>278</v>
      </c>
      <c r="I122" s="1062"/>
      <c r="J122" s="1055"/>
      <c r="K122" s="1063"/>
      <c r="L122" s="1064"/>
      <c r="M122" s="1084"/>
    </row>
    <row r="123" spans="1:13" ht="27" customHeight="1" x14ac:dyDescent="0.15">
      <c r="A123" s="1911"/>
      <c r="B123" s="1150"/>
      <c r="C123" s="1148"/>
      <c r="D123" s="1055" t="s">
        <v>120</v>
      </c>
      <c r="E123" s="1151"/>
      <c r="F123" s="1055" t="s">
        <v>277</v>
      </c>
      <c r="G123" s="1100">
        <f t="shared" si="0"/>
        <v>0</v>
      </c>
      <c r="H123" s="1055" t="s">
        <v>278</v>
      </c>
      <c r="I123" s="1062"/>
      <c r="J123" s="1055"/>
      <c r="K123" s="1063"/>
      <c r="L123" s="1064"/>
      <c r="M123" s="1084"/>
    </row>
    <row r="124" spans="1:13" ht="27" customHeight="1" x14ac:dyDescent="0.15">
      <c r="A124" s="1911"/>
      <c r="B124" s="1150"/>
      <c r="C124" s="1148"/>
      <c r="D124" s="1055" t="s">
        <v>120</v>
      </c>
      <c r="E124" s="1151"/>
      <c r="F124" s="1055" t="s">
        <v>277</v>
      </c>
      <c r="G124" s="1100">
        <f t="shared" si="0"/>
        <v>0</v>
      </c>
      <c r="H124" s="1055" t="s">
        <v>278</v>
      </c>
      <c r="I124" s="1062"/>
      <c r="J124" s="1055"/>
      <c r="K124" s="1063"/>
      <c r="L124" s="1064"/>
      <c r="M124" s="1084"/>
    </row>
    <row r="125" spans="1:13" ht="27" customHeight="1" x14ac:dyDescent="0.15">
      <c r="A125" s="1911"/>
      <c r="B125" s="1150"/>
      <c r="C125" s="1148"/>
      <c r="D125" s="1055" t="s">
        <v>120</v>
      </c>
      <c r="E125" s="1151"/>
      <c r="F125" s="1055" t="s">
        <v>277</v>
      </c>
      <c r="G125" s="1100">
        <f t="shared" si="0"/>
        <v>0</v>
      </c>
      <c r="H125" s="1055" t="s">
        <v>278</v>
      </c>
      <c r="I125" s="1062"/>
      <c r="J125" s="1055"/>
      <c r="K125" s="1063"/>
      <c r="L125" s="1064"/>
      <c r="M125" s="1084"/>
    </row>
    <row r="126" spans="1:13" ht="27" customHeight="1" x14ac:dyDescent="0.15">
      <c r="A126" s="1911"/>
      <c r="B126" s="1150"/>
      <c r="C126" s="1148"/>
      <c r="D126" s="1055" t="s">
        <v>120</v>
      </c>
      <c r="E126" s="1151"/>
      <c r="F126" s="1055" t="s">
        <v>277</v>
      </c>
      <c r="G126" s="1100">
        <f t="shared" si="0"/>
        <v>0</v>
      </c>
      <c r="H126" s="1055" t="s">
        <v>278</v>
      </c>
      <c r="I126" s="1062"/>
      <c r="J126" s="1055"/>
      <c r="K126" s="1063"/>
      <c r="L126" s="1064"/>
      <c r="M126" s="1084"/>
    </row>
    <row r="127" spans="1:13" ht="27" customHeight="1" x14ac:dyDescent="0.15">
      <c r="A127" s="1911" t="s">
        <v>327</v>
      </c>
      <c r="B127" s="1053" t="s">
        <v>322</v>
      </c>
      <c r="C127" s="1148"/>
      <c r="D127" s="1055" t="s">
        <v>120</v>
      </c>
      <c r="E127" s="1149">
        <v>34.479999999999997</v>
      </c>
      <c r="F127" s="1055" t="s">
        <v>277</v>
      </c>
      <c r="G127" s="1100">
        <f t="shared" si="0"/>
        <v>0</v>
      </c>
      <c r="H127" s="1055" t="s">
        <v>278</v>
      </c>
      <c r="I127" s="1062"/>
      <c r="J127" s="1055"/>
      <c r="K127" s="1063"/>
      <c r="L127" s="1064"/>
      <c r="M127" s="1084"/>
    </row>
    <row r="128" spans="1:13" ht="27" customHeight="1" x14ac:dyDescent="0.15">
      <c r="A128" s="1911"/>
      <c r="B128" s="1053" t="s">
        <v>708</v>
      </c>
      <c r="C128" s="1148"/>
      <c r="D128" s="1055" t="s">
        <v>120</v>
      </c>
      <c r="E128" s="1149">
        <v>36.89</v>
      </c>
      <c r="F128" s="1055" t="s">
        <v>277</v>
      </c>
      <c r="G128" s="1100">
        <f t="shared" si="0"/>
        <v>0</v>
      </c>
      <c r="H128" s="1055" t="s">
        <v>278</v>
      </c>
      <c r="I128" s="1062"/>
      <c r="J128" s="1055"/>
      <c r="K128" s="1063"/>
      <c r="L128" s="1064"/>
      <c r="M128" s="1084"/>
    </row>
    <row r="129" spans="1:13" ht="27" customHeight="1" x14ac:dyDescent="0.15">
      <c r="A129" s="1911"/>
      <c r="B129" s="1053" t="s">
        <v>323</v>
      </c>
      <c r="C129" s="1148"/>
      <c r="D129" s="1055" t="s">
        <v>120</v>
      </c>
      <c r="E129" s="1149">
        <v>39.94</v>
      </c>
      <c r="F129" s="1055" t="s">
        <v>277</v>
      </c>
      <c r="G129" s="1100">
        <f t="shared" si="0"/>
        <v>0</v>
      </c>
      <c r="H129" s="1055" t="s">
        <v>278</v>
      </c>
      <c r="I129" s="1062"/>
      <c r="J129" s="1055"/>
      <c r="K129" s="1063"/>
      <c r="L129" s="1064"/>
      <c r="M129" s="1084"/>
    </row>
    <row r="130" spans="1:13" ht="27" customHeight="1" x14ac:dyDescent="0.15">
      <c r="A130" s="1911"/>
      <c r="B130" s="1053" t="s">
        <v>324</v>
      </c>
      <c r="C130" s="1148"/>
      <c r="D130" s="1055" t="s">
        <v>120</v>
      </c>
      <c r="E130" s="1149">
        <v>45.41</v>
      </c>
      <c r="F130" s="1055" t="s">
        <v>277</v>
      </c>
      <c r="G130" s="1100">
        <f t="shared" si="0"/>
        <v>0</v>
      </c>
      <c r="H130" s="1055" t="s">
        <v>278</v>
      </c>
      <c r="I130" s="1062"/>
      <c r="J130" s="1055"/>
      <c r="K130" s="1063"/>
      <c r="L130" s="1064"/>
      <c r="M130" s="1084"/>
    </row>
    <row r="131" spans="1:13" ht="27" customHeight="1" x14ac:dyDescent="0.15">
      <c r="A131" s="1911"/>
      <c r="B131" s="1150"/>
      <c r="C131" s="1148"/>
      <c r="D131" s="1055" t="s">
        <v>120</v>
      </c>
      <c r="E131" s="1151"/>
      <c r="F131" s="1055" t="s">
        <v>277</v>
      </c>
      <c r="G131" s="1100">
        <f t="shared" si="0"/>
        <v>0</v>
      </c>
      <c r="H131" s="1055" t="s">
        <v>278</v>
      </c>
      <c r="I131" s="1062"/>
      <c r="J131" s="1055"/>
      <c r="K131" s="1063"/>
      <c r="L131" s="1064"/>
      <c r="M131" s="1084"/>
    </row>
    <row r="132" spans="1:13" ht="27" customHeight="1" x14ac:dyDescent="0.15">
      <c r="A132" s="1911"/>
      <c r="B132" s="1150"/>
      <c r="C132" s="1148"/>
      <c r="D132" s="1055" t="s">
        <v>120</v>
      </c>
      <c r="E132" s="1151"/>
      <c r="F132" s="1055" t="s">
        <v>277</v>
      </c>
      <c r="G132" s="1100">
        <f t="shared" si="0"/>
        <v>0</v>
      </c>
      <c r="H132" s="1055" t="s">
        <v>278</v>
      </c>
      <c r="I132" s="1062"/>
      <c r="J132" s="1055"/>
      <c r="K132" s="1063"/>
      <c r="L132" s="1064"/>
      <c r="M132" s="1084"/>
    </row>
    <row r="133" spans="1:13" ht="27" customHeight="1" x14ac:dyDescent="0.15">
      <c r="A133" s="1911"/>
      <c r="B133" s="1150"/>
      <c r="C133" s="1148"/>
      <c r="D133" s="1055" t="s">
        <v>120</v>
      </c>
      <c r="E133" s="1151"/>
      <c r="F133" s="1055" t="s">
        <v>277</v>
      </c>
      <c r="G133" s="1100">
        <f t="shared" si="0"/>
        <v>0</v>
      </c>
      <c r="H133" s="1055" t="s">
        <v>278</v>
      </c>
      <c r="I133" s="1062"/>
      <c r="J133" s="1055"/>
      <c r="K133" s="1063"/>
      <c r="L133" s="1064"/>
      <c r="M133" s="1084"/>
    </row>
    <row r="134" spans="1:13" ht="27" customHeight="1" x14ac:dyDescent="0.15">
      <c r="A134" s="1911"/>
      <c r="B134" s="1150"/>
      <c r="C134" s="1148"/>
      <c r="D134" s="1055" t="s">
        <v>120</v>
      </c>
      <c r="E134" s="1151"/>
      <c r="F134" s="1055" t="s">
        <v>277</v>
      </c>
      <c r="G134" s="1100">
        <f t="shared" si="0"/>
        <v>0</v>
      </c>
      <c r="H134" s="1055" t="s">
        <v>278</v>
      </c>
      <c r="I134" s="1062"/>
      <c r="J134" s="1055"/>
      <c r="K134" s="1063"/>
      <c r="L134" s="1064"/>
      <c r="M134" s="1084"/>
    </row>
    <row r="135" spans="1:13" ht="27" customHeight="1" x14ac:dyDescent="0.15">
      <c r="A135" s="1911" t="s">
        <v>328</v>
      </c>
      <c r="B135" s="1053" t="s">
        <v>322</v>
      </c>
      <c r="C135" s="1148"/>
      <c r="D135" s="1055" t="s">
        <v>120</v>
      </c>
      <c r="E135" s="1149">
        <v>37.93</v>
      </c>
      <c r="F135" s="1055" t="s">
        <v>277</v>
      </c>
      <c r="G135" s="1100">
        <f t="shared" si="0"/>
        <v>0</v>
      </c>
      <c r="H135" s="1055" t="s">
        <v>278</v>
      </c>
      <c r="I135" s="1062"/>
      <c r="J135" s="1055"/>
      <c r="K135" s="1063"/>
      <c r="L135" s="1064"/>
      <c r="M135" s="1084"/>
    </row>
    <row r="136" spans="1:13" ht="27" customHeight="1" x14ac:dyDescent="0.15">
      <c r="A136" s="1911"/>
      <c r="B136" s="1053" t="s">
        <v>708</v>
      </c>
      <c r="C136" s="1148"/>
      <c r="D136" s="1055" t="s">
        <v>120</v>
      </c>
      <c r="E136" s="1149">
        <v>40.590000000000003</v>
      </c>
      <c r="F136" s="1055" t="s">
        <v>277</v>
      </c>
      <c r="G136" s="1100">
        <f t="shared" si="0"/>
        <v>0</v>
      </c>
      <c r="H136" s="1055" t="s">
        <v>278</v>
      </c>
      <c r="I136" s="1062"/>
      <c r="J136" s="1055"/>
      <c r="K136" s="1063"/>
      <c r="L136" s="1064"/>
      <c r="M136" s="1084"/>
    </row>
    <row r="137" spans="1:13" ht="27" customHeight="1" x14ac:dyDescent="0.15">
      <c r="A137" s="1911"/>
      <c r="B137" s="1053" t="s">
        <v>323</v>
      </c>
      <c r="C137" s="1148"/>
      <c r="D137" s="1055" t="s">
        <v>120</v>
      </c>
      <c r="E137" s="1149">
        <v>43.94</v>
      </c>
      <c r="F137" s="1055" t="s">
        <v>277</v>
      </c>
      <c r="G137" s="1100">
        <f t="shared" si="0"/>
        <v>0</v>
      </c>
      <c r="H137" s="1055" t="s">
        <v>278</v>
      </c>
      <c r="I137" s="1062"/>
      <c r="J137" s="1055"/>
      <c r="K137" s="1063"/>
      <c r="L137" s="1064"/>
      <c r="M137" s="1084"/>
    </row>
    <row r="138" spans="1:13" ht="27" customHeight="1" x14ac:dyDescent="0.15">
      <c r="A138" s="1911"/>
      <c r="B138" s="1053" t="s">
        <v>324</v>
      </c>
      <c r="C138" s="1148"/>
      <c r="D138" s="1055" t="s">
        <v>120</v>
      </c>
      <c r="E138" s="1149">
        <v>49.96</v>
      </c>
      <c r="F138" s="1055" t="s">
        <v>277</v>
      </c>
      <c r="G138" s="1100">
        <f t="shared" si="0"/>
        <v>0</v>
      </c>
      <c r="H138" s="1055" t="s">
        <v>278</v>
      </c>
      <c r="I138" s="1062"/>
      <c r="J138" s="1055"/>
      <c r="K138" s="1063"/>
      <c r="L138" s="1064"/>
      <c r="M138" s="1084"/>
    </row>
    <row r="139" spans="1:13" ht="27" customHeight="1" x14ac:dyDescent="0.15">
      <c r="A139" s="1911"/>
      <c r="B139" s="1150"/>
      <c r="C139" s="1148"/>
      <c r="D139" s="1055" t="s">
        <v>120</v>
      </c>
      <c r="E139" s="1151"/>
      <c r="F139" s="1055" t="s">
        <v>277</v>
      </c>
      <c r="G139" s="1100">
        <f t="shared" si="0"/>
        <v>0</v>
      </c>
      <c r="H139" s="1055" t="s">
        <v>278</v>
      </c>
      <c r="I139" s="1062"/>
      <c r="J139" s="1055"/>
      <c r="K139" s="1063"/>
      <c r="L139" s="1064"/>
      <c r="M139" s="1084"/>
    </row>
    <row r="140" spans="1:13" ht="27" customHeight="1" x14ac:dyDescent="0.15">
      <c r="A140" s="1911"/>
      <c r="B140" s="1150"/>
      <c r="C140" s="1148"/>
      <c r="D140" s="1055" t="s">
        <v>120</v>
      </c>
      <c r="E140" s="1151"/>
      <c r="F140" s="1055" t="s">
        <v>277</v>
      </c>
      <c r="G140" s="1100">
        <f t="shared" si="0"/>
        <v>0</v>
      </c>
      <c r="H140" s="1055" t="s">
        <v>278</v>
      </c>
      <c r="I140" s="1062"/>
      <c r="J140" s="1055"/>
      <c r="K140" s="1063"/>
      <c r="L140" s="1064"/>
      <c r="M140" s="1084"/>
    </row>
    <row r="141" spans="1:13" ht="27" customHeight="1" x14ac:dyDescent="0.15">
      <c r="A141" s="1911"/>
      <c r="B141" s="1150"/>
      <c r="C141" s="1148"/>
      <c r="D141" s="1055" t="s">
        <v>120</v>
      </c>
      <c r="E141" s="1151"/>
      <c r="F141" s="1055" t="s">
        <v>277</v>
      </c>
      <c r="G141" s="1100">
        <f t="shared" si="0"/>
        <v>0</v>
      </c>
      <c r="H141" s="1055" t="s">
        <v>278</v>
      </c>
      <c r="I141" s="1062"/>
      <c r="J141" s="1055"/>
      <c r="K141" s="1063"/>
      <c r="L141" s="1064"/>
      <c r="M141" s="1084"/>
    </row>
    <row r="142" spans="1:13" ht="27" customHeight="1" x14ac:dyDescent="0.15">
      <c r="A142" s="1911"/>
      <c r="B142" s="1150"/>
      <c r="C142" s="1148"/>
      <c r="D142" s="1055" t="s">
        <v>120</v>
      </c>
      <c r="E142" s="1151"/>
      <c r="F142" s="1055" t="s">
        <v>277</v>
      </c>
      <c r="G142" s="1100">
        <f t="shared" si="0"/>
        <v>0</v>
      </c>
      <c r="H142" s="1055" t="s">
        <v>278</v>
      </c>
      <c r="I142" s="1062"/>
      <c r="J142" s="1055"/>
      <c r="K142" s="1063"/>
      <c r="L142" s="1064"/>
      <c r="M142" s="1084"/>
    </row>
    <row r="143" spans="1:13" ht="27" customHeight="1" x14ac:dyDescent="0.15">
      <c r="A143" s="1911" t="s">
        <v>329</v>
      </c>
      <c r="B143" s="1053" t="s">
        <v>322</v>
      </c>
      <c r="C143" s="1148"/>
      <c r="D143" s="1055" t="s">
        <v>120</v>
      </c>
      <c r="E143" s="1149">
        <v>41.73</v>
      </c>
      <c r="F143" s="1055" t="s">
        <v>277</v>
      </c>
      <c r="G143" s="1100">
        <f t="shared" si="0"/>
        <v>0</v>
      </c>
      <c r="H143" s="1055" t="s">
        <v>278</v>
      </c>
      <c r="I143" s="1062"/>
      <c r="J143" s="1055"/>
      <c r="K143" s="1063"/>
      <c r="L143" s="1064"/>
      <c r="M143" s="1084"/>
    </row>
    <row r="144" spans="1:13" ht="27" customHeight="1" x14ac:dyDescent="0.15">
      <c r="A144" s="1911"/>
      <c r="B144" s="1053" t="s">
        <v>708</v>
      </c>
      <c r="C144" s="1148"/>
      <c r="D144" s="1055" t="s">
        <v>120</v>
      </c>
      <c r="E144" s="1149">
        <v>44.65</v>
      </c>
      <c r="F144" s="1055" t="s">
        <v>277</v>
      </c>
      <c r="G144" s="1100">
        <f t="shared" si="0"/>
        <v>0</v>
      </c>
      <c r="H144" s="1055" t="s">
        <v>278</v>
      </c>
      <c r="I144" s="1062"/>
      <c r="J144" s="1055"/>
      <c r="K144" s="1063"/>
      <c r="L144" s="1064"/>
      <c r="M144" s="1084"/>
    </row>
    <row r="145" spans="1:19" ht="27" customHeight="1" x14ac:dyDescent="0.15">
      <c r="A145" s="1911"/>
      <c r="B145" s="1053" t="s">
        <v>323</v>
      </c>
      <c r="C145" s="1148"/>
      <c r="D145" s="1055" t="s">
        <v>120</v>
      </c>
      <c r="E145" s="1149">
        <v>48.33</v>
      </c>
      <c r="F145" s="1055" t="s">
        <v>277</v>
      </c>
      <c r="G145" s="1100">
        <f t="shared" si="0"/>
        <v>0</v>
      </c>
      <c r="H145" s="1055" t="s">
        <v>278</v>
      </c>
      <c r="I145" s="1062"/>
      <c r="J145" s="1055"/>
      <c r="K145" s="1063"/>
      <c r="L145" s="1064"/>
      <c r="M145" s="1084"/>
    </row>
    <row r="146" spans="1:19" ht="27" customHeight="1" x14ac:dyDescent="0.15">
      <c r="A146" s="1911"/>
      <c r="B146" s="1053" t="s">
        <v>324</v>
      </c>
      <c r="C146" s="1148"/>
      <c r="D146" s="1055" t="s">
        <v>120</v>
      </c>
      <c r="E146" s="1149">
        <v>54.95</v>
      </c>
      <c r="F146" s="1055" t="s">
        <v>277</v>
      </c>
      <c r="G146" s="1100">
        <f t="shared" si="0"/>
        <v>0</v>
      </c>
      <c r="H146" s="1055" t="s">
        <v>278</v>
      </c>
      <c r="I146" s="1062"/>
      <c r="J146" s="1055"/>
      <c r="K146" s="1063"/>
      <c r="L146" s="1064"/>
      <c r="M146" s="1084"/>
    </row>
    <row r="147" spans="1:19" ht="27" customHeight="1" x14ac:dyDescent="0.15">
      <c r="A147" s="1911"/>
      <c r="B147" s="1150"/>
      <c r="C147" s="1148"/>
      <c r="D147" s="1055" t="s">
        <v>120</v>
      </c>
      <c r="E147" s="1151"/>
      <c r="F147" s="1055" t="s">
        <v>277</v>
      </c>
      <c r="G147" s="1100">
        <f t="shared" si="0"/>
        <v>0</v>
      </c>
      <c r="H147" s="1055" t="s">
        <v>278</v>
      </c>
      <c r="I147" s="1062"/>
      <c r="J147" s="1055"/>
      <c r="K147" s="1063"/>
      <c r="L147" s="1064"/>
      <c r="M147" s="1084"/>
    </row>
    <row r="148" spans="1:19" ht="27" customHeight="1" x14ac:dyDescent="0.15">
      <c r="A148" s="1911"/>
      <c r="B148" s="1150"/>
      <c r="C148" s="1148"/>
      <c r="D148" s="1055" t="s">
        <v>120</v>
      </c>
      <c r="E148" s="1151"/>
      <c r="F148" s="1055" t="s">
        <v>277</v>
      </c>
      <c r="G148" s="1100">
        <f t="shared" si="0"/>
        <v>0</v>
      </c>
      <c r="H148" s="1055" t="s">
        <v>278</v>
      </c>
      <c r="I148" s="1062"/>
      <c r="J148" s="1055"/>
      <c r="K148" s="1063"/>
      <c r="L148" s="1064"/>
      <c r="M148" s="1084"/>
    </row>
    <row r="149" spans="1:19" ht="27" customHeight="1" x14ac:dyDescent="0.15">
      <c r="A149" s="1911"/>
      <c r="B149" s="1150"/>
      <c r="C149" s="1148"/>
      <c r="D149" s="1055" t="s">
        <v>120</v>
      </c>
      <c r="E149" s="1151"/>
      <c r="F149" s="1055" t="s">
        <v>277</v>
      </c>
      <c r="G149" s="1100">
        <f t="shared" si="0"/>
        <v>0</v>
      </c>
      <c r="H149" s="1055" t="s">
        <v>278</v>
      </c>
      <c r="I149" s="1062"/>
      <c r="J149" s="1055"/>
      <c r="K149" s="1063"/>
      <c r="L149" s="1064"/>
      <c r="M149" s="1084"/>
    </row>
    <row r="150" spans="1:19" ht="27" customHeight="1" x14ac:dyDescent="0.15">
      <c r="A150" s="1911"/>
      <c r="B150" s="1150"/>
      <c r="C150" s="1148"/>
      <c r="D150" s="1055" t="s">
        <v>120</v>
      </c>
      <c r="E150" s="1151"/>
      <c r="F150" s="1055" t="s">
        <v>277</v>
      </c>
      <c r="G150" s="1100">
        <f t="shared" si="0"/>
        <v>0</v>
      </c>
      <c r="H150" s="1055" t="s">
        <v>278</v>
      </c>
      <c r="I150" s="1062"/>
      <c r="J150" s="1055"/>
      <c r="K150" s="1063"/>
      <c r="L150" s="1064"/>
      <c r="M150" s="1084"/>
    </row>
    <row r="151" spans="1:19" ht="27" customHeight="1" x14ac:dyDescent="0.15">
      <c r="A151" s="1052" t="s">
        <v>195</v>
      </c>
      <c r="B151" s="1053" t="s">
        <v>590</v>
      </c>
      <c r="C151" s="1152">
        <f>G102</f>
        <v>0</v>
      </c>
      <c r="D151" s="1055" t="s">
        <v>141</v>
      </c>
      <c r="E151" s="1055">
        <v>20.8</v>
      </c>
      <c r="F151" s="1055" t="s">
        <v>575</v>
      </c>
      <c r="G151" s="1134">
        <f>ROUND(C151*E151,2)</f>
        <v>0</v>
      </c>
      <c r="H151" s="1055" t="s">
        <v>233</v>
      </c>
      <c r="I151" s="1062"/>
      <c r="J151" s="1055" t="s">
        <v>588</v>
      </c>
      <c r="K151" s="1063"/>
      <c r="L151" s="1064"/>
      <c r="M151" s="1060">
        <f>ROUNDDOWN(G151*I151,0)</f>
        <v>0</v>
      </c>
    </row>
    <row r="152" spans="1:19" ht="27" customHeight="1" x14ac:dyDescent="0.15">
      <c r="A152" s="1052"/>
      <c r="B152" s="1053" t="s">
        <v>263</v>
      </c>
      <c r="C152" s="1135">
        <f>M151</f>
        <v>0</v>
      </c>
      <c r="D152" s="1055" t="s">
        <v>199</v>
      </c>
      <c r="E152" s="1055">
        <v>30</v>
      </c>
      <c r="F152" s="1055" t="s">
        <v>87</v>
      </c>
      <c r="G152" s="1055"/>
      <c r="H152" s="1055"/>
      <c r="I152" s="1055"/>
      <c r="J152" s="1055"/>
      <c r="K152" s="1063"/>
      <c r="L152" s="1090"/>
      <c r="M152" s="1091">
        <f>ROUNDDOWN(C152*E152%,0)</f>
        <v>0</v>
      </c>
    </row>
    <row r="153" spans="1:19" ht="27" customHeight="1" thickBot="1" x14ac:dyDescent="0.2">
      <c r="A153" s="1153" t="s">
        <v>209</v>
      </c>
      <c r="B153" s="1154" t="s">
        <v>626</v>
      </c>
      <c r="C153" s="1155">
        <f>G102</f>
        <v>0</v>
      </c>
      <c r="D153" s="1156" t="s">
        <v>141</v>
      </c>
      <c r="E153" s="1156">
        <v>1.5E-3</v>
      </c>
      <c r="F153" s="1156" t="s">
        <v>279</v>
      </c>
      <c r="G153" s="1156"/>
      <c r="H153" s="1156"/>
      <c r="I153" s="1157"/>
      <c r="J153" s="1156" t="s">
        <v>627</v>
      </c>
      <c r="K153" s="1158"/>
      <c r="L153" s="1159"/>
      <c r="M153" s="1160">
        <f>IF($C101="Y",0,ROUNDDOWN(C153*E153*I153,0))</f>
        <v>0</v>
      </c>
    </row>
    <row r="154" spans="1:19" ht="27" customHeight="1" thickTop="1" x14ac:dyDescent="0.15">
      <c r="A154" s="1161" t="s">
        <v>245</v>
      </c>
      <c r="B154" s="1047"/>
      <c r="C154" s="1047"/>
      <c r="D154" s="1047"/>
      <c r="E154" s="1047"/>
      <c r="F154" s="1047"/>
      <c r="G154" s="1047"/>
      <c r="H154" s="1047"/>
      <c r="I154" s="1047"/>
      <c r="J154" s="1047"/>
      <c r="K154" s="1047"/>
      <c r="L154" s="1162"/>
      <c r="M154" s="1163">
        <f>SUM(M155:M157)</f>
        <v>0</v>
      </c>
      <c r="Q154" s="1281" t="s">
        <v>486</v>
      </c>
      <c r="R154" s="1264"/>
      <c r="S154" s="1264"/>
    </row>
    <row r="155" spans="1:19" ht="27" customHeight="1" x14ac:dyDescent="0.15">
      <c r="A155" s="1164" t="s">
        <v>330</v>
      </c>
      <c r="B155" s="1055"/>
      <c r="C155" s="1055"/>
      <c r="D155" s="1055"/>
      <c r="E155" s="1055"/>
      <c r="F155" s="1055"/>
      <c r="G155" s="1055"/>
      <c r="H155" s="1055"/>
      <c r="I155" s="1055"/>
      <c r="J155" s="1055"/>
      <c r="K155" s="1055"/>
      <c r="L155" s="1116"/>
      <c r="M155" s="1060">
        <f>M102+M96+M86+M76+M69+M56+M46+M40+M30+M24+M17+M10+M6</f>
        <v>0</v>
      </c>
      <c r="Q155" s="1282" t="s">
        <v>487</v>
      </c>
      <c r="R155" s="1282" t="s">
        <v>488</v>
      </c>
      <c r="S155" s="1264" t="s">
        <v>489</v>
      </c>
    </row>
    <row r="156" spans="1:19" ht="27" customHeight="1" x14ac:dyDescent="0.15">
      <c r="A156" s="1164" t="s">
        <v>247</v>
      </c>
      <c r="B156" s="1055"/>
      <c r="C156" s="1055"/>
      <c r="D156" s="1055"/>
      <c r="E156" s="1055"/>
      <c r="F156" s="1055"/>
      <c r="G156" s="1055"/>
      <c r="H156" s="1055"/>
      <c r="I156" s="1055"/>
      <c r="J156" s="1055"/>
      <c r="K156" s="1055"/>
      <c r="L156" s="1116"/>
      <c r="M156" s="1060">
        <f>M152+M151+M93+M92+M83+M82+M73+M72+M65+M64+M63+M62+M53+M52+M37+M36+M27+M26+M14+M13+M7+M8</f>
        <v>0</v>
      </c>
      <c r="Q156" s="1283" t="s">
        <v>490</v>
      </c>
      <c r="R156" s="1283" t="s">
        <v>491</v>
      </c>
      <c r="S156" s="1284">
        <v>0</v>
      </c>
    </row>
    <row r="157" spans="1:19" ht="27" customHeight="1" x14ac:dyDescent="0.15">
      <c r="A157" s="1165" t="s">
        <v>331</v>
      </c>
      <c r="B157" s="1068"/>
      <c r="C157" s="1068"/>
      <c r="D157" s="1068"/>
      <c r="E157" s="1068"/>
      <c r="F157" s="1068"/>
      <c r="G157" s="1068"/>
      <c r="H157" s="1068"/>
      <c r="I157" s="1068"/>
      <c r="J157" s="1068"/>
      <c r="K157" s="1068"/>
      <c r="L157" s="1166"/>
      <c r="M157" s="1167">
        <f>M153+M94+M84+M74+M67+M66+M54+M38+M28+M15</f>
        <v>0</v>
      </c>
      <c r="Q157" s="1283" t="s">
        <v>490</v>
      </c>
      <c r="R157" s="1283" t="s">
        <v>493</v>
      </c>
      <c r="S157" s="1284">
        <v>5</v>
      </c>
    </row>
    <row r="158" spans="1:19" ht="27" customHeight="1" x14ac:dyDescent="0.15">
      <c r="A158" s="1168" t="s">
        <v>475</v>
      </c>
      <c r="B158" s="1169" t="s">
        <v>475</v>
      </c>
      <c r="C158" s="1170" t="s">
        <v>475</v>
      </c>
      <c r="D158" s="1171" t="s">
        <v>475</v>
      </c>
      <c r="E158" s="1172" t="s">
        <v>475</v>
      </c>
      <c r="F158" s="1172" t="s">
        <v>475</v>
      </c>
      <c r="G158" s="1172" t="s">
        <v>475</v>
      </c>
      <c r="H158" s="1172" t="s">
        <v>475</v>
      </c>
      <c r="I158" s="1172" t="s">
        <v>475</v>
      </c>
      <c r="J158" s="1172" t="s">
        <v>475</v>
      </c>
      <c r="K158" s="1173" t="s">
        <v>475</v>
      </c>
      <c r="L158" s="1174" t="s">
        <v>475</v>
      </c>
      <c r="M158" s="1175" t="s">
        <v>475</v>
      </c>
      <c r="Q158" s="1283" t="s">
        <v>490</v>
      </c>
      <c r="R158" s="1283" t="s">
        <v>495</v>
      </c>
      <c r="S158" s="1284">
        <v>10</v>
      </c>
    </row>
    <row r="159" spans="1:19" ht="27" customHeight="1" x14ac:dyDescent="0.15">
      <c r="A159" s="1913" t="s">
        <v>249</v>
      </c>
      <c r="B159" s="1914" t="s">
        <v>475</v>
      </c>
      <c r="C159" s="1915" t="s">
        <v>475</v>
      </c>
      <c r="D159" s="1915" t="s">
        <v>475</v>
      </c>
      <c r="E159" s="1915" t="s">
        <v>475</v>
      </c>
      <c r="F159" s="1915" t="s">
        <v>475</v>
      </c>
      <c r="G159" s="1915" t="s">
        <v>475</v>
      </c>
      <c r="H159" s="1177" t="s">
        <v>475</v>
      </c>
      <c r="I159" s="1177" t="s">
        <v>475</v>
      </c>
      <c r="J159" s="1177" t="s">
        <v>475</v>
      </c>
      <c r="K159" s="1177" t="s">
        <v>475</v>
      </c>
      <c r="L159" s="1178" t="s">
        <v>475</v>
      </c>
      <c r="M159" s="1179" t="s">
        <v>475</v>
      </c>
      <c r="Q159" s="1285" t="s">
        <v>497</v>
      </c>
      <c r="R159" s="1285" t="s">
        <v>498</v>
      </c>
      <c r="S159" s="1286">
        <v>-10</v>
      </c>
    </row>
    <row r="160" spans="1:19" ht="27" customHeight="1" x14ac:dyDescent="0.15">
      <c r="A160" s="1180" t="s">
        <v>250</v>
      </c>
      <c r="B160" s="1181" t="s">
        <v>475</v>
      </c>
      <c r="C160" s="1182" t="s">
        <v>475</v>
      </c>
      <c r="D160" s="1183" t="s">
        <v>475</v>
      </c>
      <c r="E160" s="1184" t="s">
        <v>475</v>
      </c>
      <c r="F160" s="1184" t="s">
        <v>475</v>
      </c>
      <c r="G160" s="1184" t="s">
        <v>475</v>
      </c>
      <c r="H160" s="1184" t="s">
        <v>475</v>
      </c>
      <c r="I160" s="1184" t="s">
        <v>475</v>
      </c>
      <c r="J160" s="1177" t="s">
        <v>475</v>
      </c>
      <c r="K160" s="1185" t="s">
        <v>475</v>
      </c>
      <c r="L160" s="1186" t="s">
        <v>475</v>
      </c>
      <c r="M160" s="1179" t="s">
        <v>475</v>
      </c>
      <c r="Q160" s="1285" t="s">
        <v>497</v>
      </c>
      <c r="R160" s="1285" t="s">
        <v>500</v>
      </c>
      <c r="S160" s="1286">
        <v>0</v>
      </c>
    </row>
    <row r="161" spans="1:19" ht="27" customHeight="1" x14ac:dyDescent="0.15">
      <c r="A161" s="1187" t="s">
        <v>492</v>
      </c>
      <c r="B161" s="1188">
        <f>IF(O5="적용",C6,0)</f>
        <v>0</v>
      </c>
      <c r="C161" s="1176" t="s">
        <v>203</v>
      </c>
      <c r="D161" s="1189"/>
      <c r="E161" s="1190"/>
      <c r="F161" s="1190"/>
      <c r="G161" s="1190"/>
      <c r="H161" s="1190"/>
      <c r="I161" s="1190"/>
      <c r="J161" s="1177"/>
      <c r="K161" s="1185"/>
      <c r="L161" s="1186"/>
      <c r="M161" s="1179"/>
      <c r="Q161" s="1285" t="s">
        <v>497</v>
      </c>
      <c r="R161" s="1285" t="s">
        <v>502</v>
      </c>
      <c r="S161" s="1286">
        <v>10</v>
      </c>
    </row>
    <row r="162" spans="1:19" ht="27" customHeight="1" x14ac:dyDescent="0.15">
      <c r="A162" s="1187" t="s">
        <v>494</v>
      </c>
      <c r="B162" s="1188">
        <f>IF(O9="적용",C10,0)</f>
        <v>0</v>
      </c>
      <c r="C162" s="1176" t="s">
        <v>203</v>
      </c>
      <c r="D162" s="1189"/>
      <c r="E162" s="1190"/>
      <c r="F162" s="1190"/>
      <c r="G162" s="1190"/>
      <c r="H162" s="1190"/>
      <c r="I162" s="1190"/>
      <c r="J162" s="1177"/>
      <c r="K162" s="1185"/>
      <c r="L162" s="1186"/>
      <c r="M162" s="1179"/>
      <c r="Q162" s="1283" t="s">
        <v>505</v>
      </c>
      <c r="R162" s="1283" t="s">
        <v>506</v>
      </c>
      <c r="S162" s="1284">
        <v>-10</v>
      </c>
    </row>
    <row r="163" spans="1:19" ht="27" customHeight="1" x14ac:dyDescent="0.15">
      <c r="A163" s="1187" t="s">
        <v>628</v>
      </c>
      <c r="B163" s="1188">
        <f>IF(O16="적용",C17,0)</f>
        <v>0</v>
      </c>
      <c r="C163" s="1176" t="s">
        <v>120</v>
      </c>
      <c r="D163" s="1189"/>
      <c r="E163" s="1190"/>
      <c r="F163" s="1190"/>
      <c r="G163" s="1190"/>
      <c r="H163" s="1190"/>
      <c r="I163" s="1190"/>
      <c r="J163" s="1177"/>
      <c r="K163" s="1185"/>
      <c r="L163" s="1186"/>
      <c r="M163" s="1179"/>
      <c r="Q163" s="1283" t="s">
        <v>505</v>
      </c>
      <c r="R163" s="1283" t="s">
        <v>507</v>
      </c>
      <c r="S163" s="1284">
        <v>0</v>
      </c>
    </row>
    <row r="164" spans="1:19" ht="27" customHeight="1" x14ac:dyDescent="0.15">
      <c r="A164" s="1187" t="s">
        <v>629</v>
      </c>
      <c r="B164" s="1188">
        <f>IF(O23="적용",C24,0)</f>
        <v>0</v>
      </c>
      <c r="C164" s="1176" t="s">
        <v>120</v>
      </c>
      <c r="D164" s="1189"/>
      <c r="E164" s="1190"/>
      <c r="F164" s="1190"/>
      <c r="G164" s="1190"/>
      <c r="H164" s="1190"/>
      <c r="I164" s="1190"/>
      <c r="J164" s="1177"/>
      <c r="K164" s="1185"/>
      <c r="L164" s="1186"/>
      <c r="M164" s="1179"/>
      <c r="Q164" s="1283" t="s">
        <v>505</v>
      </c>
      <c r="R164" s="1283" t="s">
        <v>508</v>
      </c>
      <c r="S164" s="1284">
        <v>10</v>
      </c>
    </row>
    <row r="165" spans="1:19" ht="27" customHeight="1" x14ac:dyDescent="0.15">
      <c r="A165" s="1187" t="s">
        <v>630</v>
      </c>
      <c r="B165" s="1188">
        <f>IF(O29="적용",C30,0)</f>
        <v>0</v>
      </c>
      <c r="C165" s="1176" t="s">
        <v>120</v>
      </c>
      <c r="D165" s="1189"/>
      <c r="E165" s="1190"/>
      <c r="F165" s="1190"/>
      <c r="G165" s="1190"/>
      <c r="H165" s="1190"/>
      <c r="I165" s="1190"/>
      <c r="J165" s="1177"/>
      <c r="K165" s="1185"/>
      <c r="L165" s="1186"/>
      <c r="M165" s="1179"/>
      <c r="Q165" s="1287" t="s">
        <v>509</v>
      </c>
      <c r="R165" s="1287" t="s">
        <v>510</v>
      </c>
      <c r="S165" s="1288">
        <v>-10</v>
      </c>
    </row>
    <row r="166" spans="1:19" ht="27" customHeight="1" x14ac:dyDescent="0.15">
      <c r="A166" s="1187" t="s">
        <v>631</v>
      </c>
      <c r="B166" s="1188">
        <f>IF(O39="적용",C40,0)</f>
        <v>0</v>
      </c>
      <c r="C166" s="1176" t="s">
        <v>120</v>
      </c>
      <c r="D166" s="1189"/>
      <c r="E166" s="1190"/>
      <c r="F166" s="1190"/>
      <c r="G166" s="1190"/>
      <c r="H166" s="1190"/>
      <c r="I166" s="1190"/>
      <c r="J166" s="1177"/>
      <c r="K166" s="1185"/>
      <c r="L166" s="1186"/>
      <c r="M166" s="1179"/>
      <c r="Q166" s="1287" t="s">
        <v>509</v>
      </c>
      <c r="R166" s="1287" t="s">
        <v>512</v>
      </c>
      <c r="S166" s="1288">
        <v>0</v>
      </c>
    </row>
    <row r="167" spans="1:19" ht="27" customHeight="1" x14ac:dyDescent="0.15">
      <c r="A167" s="1187" t="s">
        <v>632</v>
      </c>
      <c r="B167" s="1188">
        <f>IF(O45="적용",SUM(C46,C56),0)</f>
        <v>0</v>
      </c>
      <c r="C167" s="1176" t="s">
        <v>120</v>
      </c>
      <c r="D167" s="1189"/>
      <c r="E167" s="1190"/>
      <c r="F167" s="1190"/>
      <c r="G167" s="1190"/>
      <c r="H167" s="1190"/>
      <c r="I167" s="1190"/>
      <c r="J167" s="1177"/>
      <c r="K167" s="1185"/>
      <c r="L167" s="1186"/>
      <c r="M167" s="1179"/>
      <c r="Q167" s="1287" t="s">
        <v>509</v>
      </c>
      <c r="R167" s="1287" t="s">
        <v>522</v>
      </c>
      <c r="S167" s="1288">
        <v>10</v>
      </c>
    </row>
    <row r="168" spans="1:19" ht="27" customHeight="1" x14ac:dyDescent="0.15">
      <c r="A168" s="1187" t="s">
        <v>633</v>
      </c>
      <c r="B168" s="1188">
        <f>IF(O68="적용",C69,0)</f>
        <v>0</v>
      </c>
      <c r="C168" s="1176" t="s">
        <v>120</v>
      </c>
      <c r="D168" s="1189"/>
      <c r="E168" s="1190"/>
      <c r="F168" s="1190"/>
      <c r="G168" s="1190"/>
      <c r="H168" s="1190"/>
      <c r="I168" s="1190"/>
      <c r="J168" s="1177"/>
      <c r="K168" s="1185"/>
      <c r="L168" s="1186"/>
      <c r="M168" s="1179"/>
      <c r="Q168" s="1283" t="s">
        <v>109</v>
      </c>
      <c r="R168" s="1283" t="s">
        <v>523</v>
      </c>
      <c r="S168" s="1284">
        <v>0</v>
      </c>
    </row>
    <row r="169" spans="1:19" ht="27" customHeight="1" x14ac:dyDescent="0.15">
      <c r="A169" s="1187" t="s">
        <v>634</v>
      </c>
      <c r="B169" s="1188">
        <f>IF(O75="적용",C76,0)</f>
        <v>0</v>
      </c>
      <c r="C169" s="1176" t="s">
        <v>120</v>
      </c>
      <c r="D169" s="1189"/>
      <c r="E169" s="1190"/>
      <c r="F169" s="1190"/>
      <c r="G169" s="1190"/>
      <c r="H169" s="1190"/>
      <c r="I169" s="1190"/>
      <c r="J169" s="1177"/>
      <c r="K169" s="1185"/>
      <c r="L169" s="1186"/>
      <c r="M169" s="1179"/>
      <c r="Q169" s="1283" t="s">
        <v>109</v>
      </c>
      <c r="R169" s="1283" t="s">
        <v>524</v>
      </c>
      <c r="S169" s="1284">
        <v>10</v>
      </c>
    </row>
    <row r="170" spans="1:19" ht="27" customHeight="1" x14ac:dyDescent="0.15">
      <c r="A170" s="1187" t="s">
        <v>635</v>
      </c>
      <c r="B170" s="1188">
        <f>IF(O85="적용",C86,0)</f>
        <v>0</v>
      </c>
      <c r="C170" s="1176" t="s">
        <v>120</v>
      </c>
      <c r="D170" s="1189"/>
      <c r="E170" s="1190"/>
      <c r="F170" s="1190"/>
      <c r="G170" s="1190"/>
      <c r="H170" s="1190"/>
      <c r="I170" s="1190"/>
      <c r="J170" s="1177"/>
      <c r="K170" s="1185"/>
      <c r="L170" s="1186"/>
      <c r="M170" s="1179"/>
      <c r="Q170" s="1299" t="s">
        <v>525</v>
      </c>
      <c r="R170" s="1299" t="s">
        <v>526</v>
      </c>
      <c r="S170" s="1300">
        <v>10</v>
      </c>
    </row>
    <row r="171" spans="1:19" ht="27" customHeight="1" x14ac:dyDescent="0.15">
      <c r="A171" s="1187" t="s">
        <v>636</v>
      </c>
      <c r="B171" s="1188">
        <f>IF(O85="적용",C96,0)</f>
        <v>0</v>
      </c>
      <c r="C171" s="1176" t="s">
        <v>315</v>
      </c>
      <c r="D171" s="1189"/>
      <c r="E171" s="1190"/>
      <c r="F171" s="1190"/>
      <c r="G171" s="1190"/>
      <c r="H171" s="1190"/>
      <c r="I171" s="1190"/>
      <c r="J171" s="1177"/>
      <c r="K171" s="1185"/>
      <c r="L171" s="1186"/>
      <c r="M171" s="1179"/>
      <c r="Q171" s="1299" t="s">
        <v>525</v>
      </c>
      <c r="R171" s="1299" t="s">
        <v>527</v>
      </c>
      <c r="S171" s="1300">
        <v>0</v>
      </c>
    </row>
    <row r="172" spans="1:19" ht="27" customHeight="1" x14ac:dyDescent="0.15">
      <c r="A172" s="1187" t="s">
        <v>637</v>
      </c>
      <c r="B172" s="1188">
        <f>IF(O101="적용",C102,0)</f>
        <v>0</v>
      </c>
      <c r="C172" s="1176" t="s">
        <v>120</v>
      </c>
      <c r="D172" s="1189"/>
      <c r="E172" s="1190"/>
      <c r="F172" s="1190"/>
      <c r="G172" s="1190"/>
      <c r="H172" s="1190"/>
      <c r="I172" s="1190"/>
      <c r="J172" s="1177"/>
      <c r="K172" s="1185"/>
      <c r="L172" s="1186"/>
      <c r="M172" s="1179"/>
      <c r="Q172" s="1283" t="s">
        <v>528</v>
      </c>
      <c r="R172" s="1283" t="s">
        <v>529</v>
      </c>
      <c r="S172" s="1284">
        <v>0</v>
      </c>
    </row>
    <row r="173" spans="1:19" ht="27" customHeight="1" x14ac:dyDescent="0.15">
      <c r="A173" s="1191" t="s">
        <v>638</v>
      </c>
      <c r="B173" s="1192" t="s">
        <v>475</v>
      </c>
      <c r="C173" s="1193" t="s">
        <v>475</v>
      </c>
      <c r="D173" s="1189" t="s">
        <v>475</v>
      </c>
      <c r="E173" s="1190" t="s">
        <v>475</v>
      </c>
      <c r="F173" s="1190" t="s">
        <v>475</v>
      </c>
      <c r="G173" s="1190" t="s">
        <v>475</v>
      </c>
      <c r="H173" s="1190" t="s">
        <v>475</v>
      </c>
      <c r="I173" s="1190"/>
      <c r="J173" s="1177"/>
      <c r="K173" s="1185"/>
      <c r="L173" s="1186"/>
      <c r="M173" s="1179"/>
      <c r="Q173" s="1283" t="s">
        <v>528</v>
      </c>
      <c r="R173" s="1283" t="s">
        <v>530</v>
      </c>
      <c r="S173" s="1284">
        <v>5</v>
      </c>
    </row>
    <row r="174" spans="1:19" ht="27" customHeight="1" x14ac:dyDescent="0.15">
      <c r="A174" s="1191" t="s">
        <v>639</v>
      </c>
      <c r="B174" s="1194">
        <f>G6*H6+G10*H10+G17*H17+G24*H24+G30*H30+G40*H40+G46*H46+G56*H56+G69*H69+G76*H76+G86*H86+G96*H96+G102*H102</f>
        <v>0</v>
      </c>
      <c r="C174" s="1193" t="s">
        <v>210</v>
      </c>
      <c r="D174" s="1189"/>
      <c r="E174" s="1190"/>
      <c r="F174" s="1190"/>
      <c r="G174" s="1190"/>
      <c r="H174" s="1190"/>
      <c r="I174" s="1190"/>
      <c r="J174" s="1177"/>
      <c r="K174" s="1185"/>
      <c r="L174" s="1186"/>
      <c r="M174" s="1179"/>
      <c r="Q174" s="1283" t="s">
        <v>528</v>
      </c>
      <c r="R174" s="1283" t="s">
        <v>531</v>
      </c>
      <c r="S174" s="1284">
        <v>10</v>
      </c>
    </row>
    <row r="175" spans="1:19" ht="27" customHeight="1" x14ac:dyDescent="0.15">
      <c r="A175" s="1381" t="s">
        <v>251</v>
      </c>
      <c r="B175" s="1181" t="s">
        <v>475</v>
      </c>
      <c r="C175" s="1182" t="s">
        <v>475</v>
      </c>
      <c r="D175" s="1183" t="s">
        <v>475</v>
      </c>
      <c r="E175" s="1184" t="s">
        <v>475</v>
      </c>
      <c r="F175" s="1184" t="s">
        <v>475</v>
      </c>
      <c r="G175" s="1184" t="s">
        <v>475</v>
      </c>
      <c r="H175" s="1184" t="s">
        <v>475</v>
      </c>
      <c r="I175" s="1184" t="s">
        <v>475</v>
      </c>
      <c r="J175" s="1177" t="s">
        <v>475</v>
      </c>
      <c r="K175" s="1185" t="s">
        <v>475</v>
      </c>
      <c r="L175" s="1186" t="s">
        <v>475</v>
      </c>
      <c r="M175" s="1179" t="s">
        <v>475</v>
      </c>
      <c r="Q175" s="1287" t="s">
        <v>533</v>
      </c>
      <c r="R175" s="1287" t="s">
        <v>532</v>
      </c>
      <c r="S175" s="1288">
        <v>10</v>
      </c>
    </row>
    <row r="176" spans="1:19" ht="27" customHeight="1" x14ac:dyDescent="0.15">
      <c r="A176" s="1916" t="s">
        <v>76</v>
      </c>
      <c r="B176" s="1868" t="s">
        <v>252</v>
      </c>
      <c r="C176" s="1917" t="s">
        <v>511</v>
      </c>
      <c r="D176" s="1917"/>
      <c r="E176" s="1917"/>
      <c r="F176" s="1917"/>
      <c r="G176" s="1917"/>
      <c r="H176" s="1917"/>
      <c r="I176" s="1917"/>
      <c r="J176" s="1917"/>
      <c r="K176" s="1917"/>
      <c r="L176" s="1917"/>
      <c r="M176" s="1918"/>
      <c r="Q176" s="1287" t="s">
        <v>533</v>
      </c>
      <c r="R176" s="1287" t="s">
        <v>527</v>
      </c>
      <c r="S176" s="1288">
        <v>0</v>
      </c>
    </row>
    <row r="177" spans="1:19" ht="27" customHeight="1" x14ac:dyDescent="0.15">
      <c r="A177" s="1916"/>
      <c r="B177" s="1867"/>
      <c r="C177" s="1382" t="s">
        <v>515</v>
      </c>
      <c r="D177" s="1382" t="s">
        <v>516</v>
      </c>
      <c r="E177" s="1382" t="s">
        <v>640</v>
      </c>
      <c r="F177" s="1382" t="s">
        <v>641</v>
      </c>
      <c r="G177" s="1382" t="s">
        <v>642</v>
      </c>
      <c r="H177" s="1382" t="s">
        <v>643</v>
      </c>
      <c r="I177" s="1382" t="s">
        <v>644</v>
      </c>
      <c r="J177" s="1382" t="s">
        <v>645</v>
      </c>
      <c r="K177" s="1382" t="s">
        <v>646</v>
      </c>
      <c r="L177" s="1382" t="s">
        <v>647</v>
      </c>
      <c r="M177" s="1383" t="s">
        <v>648</v>
      </c>
      <c r="Q177" s="1302" t="s">
        <v>536</v>
      </c>
      <c r="R177" s="1302" t="s">
        <v>537</v>
      </c>
      <c r="S177" s="1303">
        <v>-10</v>
      </c>
    </row>
    <row r="178" spans="1:19" ht="27" customHeight="1" x14ac:dyDescent="0.15">
      <c r="A178" s="1384" t="s">
        <v>490</v>
      </c>
      <c r="B178" s="1195"/>
      <c r="C178" s="1385" t="str">
        <f t="shared" ref="C178:J178" si="1">IF(ISERROR(VLOOKUP($B178,$R$156:$S$202,2,FALSE)),"",(VLOOKUP($B178,$R$156:$S$202,2,FALSE)))</f>
        <v/>
      </c>
      <c r="D178" s="1385" t="str">
        <f t="shared" si="1"/>
        <v/>
      </c>
      <c r="E178" s="1385" t="str">
        <f t="shared" si="1"/>
        <v/>
      </c>
      <c r="F178" s="1385" t="str">
        <f t="shared" si="1"/>
        <v/>
      </c>
      <c r="G178" s="1385" t="str">
        <f t="shared" si="1"/>
        <v/>
      </c>
      <c r="H178" s="1385" t="str">
        <f t="shared" si="1"/>
        <v/>
      </c>
      <c r="I178" s="1385" t="str">
        <f t="shared" si="1"/>
        <v/>
      </c>
      <c r="J178" s="1385" t="str">
        <f t="shared" si="1"/>
        <v/>
      </c>
      <c r="K178" s="1386"/>
      <c r="L178" s="1385" t="str">
        <f>IF(ISERROR(VLOOKUP($B178,$R$156:$S$202,2,FALSE)),"",(VLOOKUP($B178,$R$156:$S$202,2,FALSE)))</f>
        <v/>
      </c>
      <c r="M178" s="1387" t="str">
        <f>IF(ISERROR(VLOOKUP($B178,$R$156:$S$202,2,FALSE)),"",(VLOOKUP($B178,$R$156:$S$202,2,FALSE)))</f>
        <v/>
      </c>
      <c r="Q178" s="1302" t="s">
        <v>536</v>
      </c>
      <c r="R178" s="1302" t="s">
        <v>534</v>
      </c>
      <c r="S178" s="1303">
        <v>0</v>
      </c>
    </row>
    <row r="179" spans="1:19" ht="27" customHeight="1" x14ac:dyDescent="0.15">
      <c r="A179" s="1388" t="s">
        <v>497</v>
      </c>
      <c r="B179" s="1196"/>
      <c r="C179" s="1389" t="str">
        <f>IF(ISERROR(VLOOKUP($B179,$R$156:$S$202,2,FALSE)),"",(VLOOKUP($B179,$R$156:$S$202,2,FALSE)))</f>
        <v/>
      </c>
      <c r="D179" s="1390"/>
      <c r="E179" s="1389" t="str">
        <f>IF(ISERROR(VLOOKUP($B179,$R$156:$S$202,2,FALSE)),"",(VLOOKUP($B179,$R$156:$S$202,2,FALSE)))</f>
        <v/>
      </c>
      <c r="F179" s="1389" t="str">
        <f>IF(ISERROR(VLOOKUP($B179,$R$156:$S$202,2,FALSE)),"",(VLOOKUP($B179,$R$156:$S$202,2,FALSE)))</f>
        <v/>
      </c>
      <c r="G179" s="1389" t="str">
        <f>IF(ISERROR(VLOOKUP($B179,$R$156:$S$202,2,FALSE)),"",(VLOOKUP($B179,$R$156:$S$202,2,FALSE)))</f>
        <v/>
      </c>
      <c r="H179" s="1390"/>
      <c r="I179" s="1390"/>
      <c r="J179" s="1390"/>
      <c r="K179" s="1390"/>
      <c r="L179" s="1390"/>
      <c r="M179" s="1391"/>
      <c r="Q179" s="1302" t="s">
        <v>536</v>
      </c>
      <c r="R179" s="1302" t="s">
        <v>539</v>
      </c>
      <c r="S179" s="1303">
        <v>10</v>
      </c>
    </row>
    <row r="180" spans="1:19" ht="27" customHeight="1" x14ac:dyDescent="0.15">
      <c r="A180" s="1388" t="s">
        <v>649</v>
      </c>
      <c r="B180" s="1196"/>
      <c r="C180" s="1390"/>
      <c r="D180" s="1389" t="str">
        <f>IF(ISERROR(VLOOKUP($B180,$R$156:$S$202,2,FALSE)),"",(VLOOKUP($B180,$R$156:$S$202,2,FALSE)))</f>
        <v/>
      </c>
      <c r="E180" s="1390"/>
      <c r="F180" s="1390"/>
      <c r="G180" s="1390"/>
      <c r="H180" s="1390"/>
      <c r="I180" s="1390"/>
      <c r="J180" s="1390"/>
      <c r="K180" s="1390"/>
      <c r="L180" s="1390"/>
      <c r="M180" s="1391"/>
      <c r="Q180" s="1299" t="s">
        <v>540</v>
      </c>
      <c r="R180" s="1299" t="s">
        <v>541</v>
      </c>
      <c r="S180" s="1300">
        <v>-10</v>
      </c>
    </row>
    <row r="181" spans="1:19" ht="27" customHeight="1" x14ac:dyDescent="0.15">
      <c r="A181" s="1388" t="s">
        <v>275</v>
      </c>
      <c r="B181" s="1196"/>
      <c r="C181" s="1390"/>
      <c r="D181" s="1390"/>
      <c r="E181" s="1390"/>
      <c r="F181" s="1390"/>
      <c r="G181" s="1390"/>
      <c r="H181" s="1389" t="str">
        <f>IF(ISERROR(VLOOKUP($B181,$R$156:$S$202,2,FALSE)),"",(VLOOKUP($B181,$R$156:$S$202,2,FALSE)))</f>
        <v/>
      </c>
      <c r="I181" s="1390"/>
      <c r="J181" s="1390"/>
      <c r="K181" s="1390"/>
      <c r="L181" s="1390"/>
      <c r="M181" s="1391"/>
      <c r="Q181" s="1299" t="s">
        <v>540</v>
      </c>
      <c r="R181" s="1299" t="s">
        <v>542</v>
      </c>
      <c r="S181" s="1300">
        <v>0</v>
      </c>
    </row>
    <row r="182" spans="1:19" ht="27" customHeight="1" x14ac:dyDescent="0.15">
      <c r="A182" s="1392" t="s">
        <v>660</v>
      </c>
      <c r="B182" s="1196"/>
      <c r="C182" s="1390"/>
      <c r="D182" s="1390"/>
      <c r="E182" s="1390"/>
      <c r="F182" s="1390"/>
      <c r="G182" s="1390"/>
      <c r="H182" s="1390"/>
      <c r="I182" s="1389" t="str">
        <f>IF(ISERROR(VLOOKUP($B182,$R$156:$S$202,2,FALSE)),"",(VLOOKUP($B182,$R$156:$S$202,2,FALSE)))</f>
        <v/>
      </c>
      <c r="J182" s="1393"/>
      <c r="K182" s="1390"/>
      <c r="L182" s="1393"/>
      <c r="M182" s="1394"/>
      <c r="Q182" s="1299" t="s">
        <v>540</v>
      </c>
      <c r="R182" s="1299" t="s">
        <v>535</v>
      </c>
      <c r="S182" s="1300">
        <v>10</v>
      </c>
    </row>
    <row r="183" spans="1:19" ht="27" customHeight="1" x14ac:dyDescent="0.15">
      <c r="A183" s="1392" t="s">
        <v>665</v>
      </c>
      <c r="B183" s="1196"/>
      <c r="C183" s="1390"/>
      <c r="D183" s="1390"/>
      <c r="E183" s="1390"/>
      <c r="F183" s="1390"/>
      <c r="G183" s="1390"/>
      <c r="H183" s="1390"/>
      <c r="I183" s="1393"/>
      <c r="J183" s="1389" t="str">
        <f>IF(ISERROR(VLOOKUP($B183,$R$156:$S$202,2,FALSE)),"",(VLOOKUP($B183,$R$156:$S$202,2,FALSE)))</f>
        <v/>
      </c>
      <c r="K183" s="1390"/>
      <c r="L183" s="1393"/>
      <c r="M183" s="1394"/>
      <c r="Q183" s="1302" t="s">
        <v>275</v>
      </c>
      <c r="R183" s="1302" t="s">
        <v>543</v>
      </c>
      <c r="S183" s="1303">
        <v>0</v>
      </c>
    </row>
    <row r="184" spans="1:19" ht="27" customHeight="1" x14ac:dyDescent="0.15">
      <c r="A184" s="1392" t="s">
        <v>661</v>
      </c>
      <c r="B184" s="1196"/>
      <c r="C184" s="1390"/>
      <c r="D184" s="1390"/>
      <c r="E184" s="1390"/>
      <c r="F184" s="1390"/>
      <c r="G184" s="1390"/>
      <c r="H184" s="1390"/>
      <c r="I184" s="1393"/>
      <c r="J184" s="1393"/>
      <c r="K184" s="1390"/>
      <c r="L184" s="1389" t="str">
        <f>IF(ISERROR(VLOOKUP($B184,$R$156:$S$202,2,FALSE)),"",(VLOOKUP($B184,$R$156:$S$202,2,FALSE)))</f>
        <v/>
      </c>
      <c r="M184" s="1394"/>
      <c r="Q184" s="1302" t="s">
        <v>275</v>
      </c>
      <c r="R184" s="1302" t="s">
        <v>544</v>
      </c>
      <c r="S184" s="1303">
        <v>5</v>
      </c>
    </row>
    <row r="185" spans="1:19" ht="27" customHeight="1" x14ac:dyDescent="0.15">
      <c r="A185" s="1392" t="s">
        <v>662</v>
      </c>
      <c r="B185" s="1196"/>
      <c r="C185" s="1390"/>
      <c r="D185" s="1390"/>
      <c r="E185" s="1390"/>
      <c r="F185" s="1390"/>
      <c r="G185" s="1390"/>
      <c r="H185" s="1390"/>
      <c r="I185" s="1393"/>
      <c r="J185" s="1393"/>
      <c r="K185" s="1390"/>
      <c r="L185" s="1393"/>
      <c r="M185" s="1395" t="str">
        <f>IF(ISERROR(VLOOKUP($B185,$R$156:$S$202,2,FALSE)),"",(VLOOKUP($B185,$R$156:$S$202,2,FALSE)))</f>
        <v/>
      </c>
      <c r="Q185" s="1302" t="s">
        <v>275</v>
      </c>
      <c r="R185" s="1302" t="s">
        <v>545</v>
      </c>
      <c r="S185" s="1303">
        <v>10</v>
      </c>
    </row>
    <row r="186" spans="1:19" ht="27" customHeight="1" x14ac:dyDescent="0.15">
      <c r="A186" s="1388" t="s">
        <v>650</v>
      </c>
      <c r="B186" s="1196"/>
      <c r="C186" s="1390"/>
      <c r="D186" s="1390"/>
      <c r="E186" s="1390"/>
      <c r="F186" s="1390"/>
      <c r="G186" s="1390"/>
      <c r="H186" s="1390"/>
      <c r="I186" s="1390"/>
      <c r="J186" s="1390"/>
      <c r="K186" s="1389" t="str">
        <f>IF(ISERROR(VLOOKUP($B186,$R$156:$S$202,2,FALSE)),"",(VLOOKUP($B186,$R$156:$S$202,2,FALSE)))</f>
        <v/>
      </c>
      <c r="L186" s="1390"/>
      <c r="M186" s="1391"/>
      <c r="Q186" s="1283" t="s">
        <v>546</v>
      </c>
      <c r="R186" s="1283" t="s">
        <v>314</v>
      </c>
      <c r="S186" s="1284">
        <v>0</v>
      </c>
    </row>
    <row r="187" spans="1:19" ht="27" customHeight="1" thickBot="1" x14ac:dyDescent="0.2">
      <c r="A187" s="1396" t="s">
        <v>561</v>
      </c>
      <c r="B187" s="1197"/>
      <c r="C187" s="1397"/>
      <c r="D187" s="1397"/>
      <c r="E187" s="1397"/>
      <c r="F187" s="1397"/>
      <c r="G187" s="1397"/>
      <c r="H187" s="1397"/>
      <c r="I187" s="1397"/>
      <c r="J187" s="1397"/>
      <c r="K187" s="1397"/>
      <c r="L187" s="1398" t="str">
        <f>IF(ISERROR(VLOOKUP($B187,$R$156:$S$202,2,FALSE)),"",(VLOOKUP($B187,$R$156:$S$202,2,FALSE)))</f>
        <v/>
      </c>
      <c r="M187" s="1399" t="str">
        <f>IF(ISERROR(VLOOKUP($B187,$R$156:$S$202,2,FALSE)),"",(VLOOKUP($B187,$R$156:$S$202,2,FALSE)))</f>
        <v/>
      </c>
      <c r="Q187" s="1283" t="s">
        <v>546</v>
      </c>
      <c r="R187" s="1283" t="s">
        <v>547</v>
      </c>
      <c r="S187" s="1284">
        <v>1</v>
      </c>
    </row>
    <row r="188" spans="1:19" ht="27" customHeight="1" thickTop="1" x14ac:dyDescent="0.15">
      <c r="A188" s="1198" t="s">
        <v>538</v>
      </c>
      <c r="B188" s="1036"/>
      <c r="C188" s="1036">
        <f>SUM(C178:C187)</f>
        <v>0</v>
      </c>
      <c r="D188" s="1036">
        <f t="shared" ref="D188:M188" si="2">SUM(D178:D187)</f>
        <v>0</v>
      </c>
      <c r="E188" s="1036">
        <f t="shared" si="2"/>
        <v>0</v>
      </c>
      <c r="F188" s="1036">
        <f t="shared" si="2"/>
        <v>0</v>
      </c>
      <c r="G188" s="1036">
        <f t="shared" si="2"/>
        <v>0</v>
      </c>
      <c r="H188" s="1036">
        <f t="shared" si="2"/>
        <v>0</v>
      </c>
      <c r="I188" s="1036">
        <f t="shared" si="2"/>
        <v>0</v>
      </c>
      <c r="J188" s="1036">
        <f t="shared" si="2"/>
        <v>0</v>
      </c>
      <c r="K188" s="1036">
        <f t="shared" si="2"/>
        <v>0</v>
      </c>
      <c r="L188" s="1036">
        <f t="shared" si="2"/>
        <v>0</v>
      </c>
      <c r="M188" s="1199">
        <f t="shared" si="2"/>
        <v>0</v>
      </c>
      <c r="Q188" s="1283" t="s">
        <v>546</v>
      </c>
      <c r="R188" s="1283" t="s">
        <v>548</v>
      </c>
      <c r="S188" s="1284">
        <v>2</v>
      </c>
    </row>
    <row r="189" spans="1:19" ht="27" customHeight="1" thickBot="1" x14ac:dyDescent="0.2">
      <c r="A189" s="1200"/>
      <c r="B189" s="1201"/>
      <c r="C189" s="1201"/>
      <c r="D189" s="1201"/>
      <c r="E189" s="1201"/>
      <c r="F189" s="1201"/>
      <c r="G189" s="1201"/>
      <c r="H189" s="1201"/>
      <c r="I189" s="1201"/>
      <c r="J189" s="1201"/>
      <c r="K189" s="1201"/>
      <c r="L189" s="1201"/>
      <c r="M189" s="1202"/>
      <c r="Q189" s="1283" t="s">
        <v>546</v>
      </c>
      <c r="R189" s="1283" t="s">
        <v>549</v>
      </c>
      <c r="S189" s="1284">
        <v>3</v>
      </c>
    </row>
    <row r="190" spans="1:19" ht="14.25" thickTop="1" x14ac:dyDescent="0.15">
      <c r="Q190" s="1283" t="s">
        <v>546</v>
      </c>
      <c r="R190" s="1283" t="s">
        <v>550</v>
      </c>
      <c r="S190" s="1284">
        <v>4</v>
      </c>
    </row>
    <row r="191" spans="1:19" ht="27" customHeight="1" x14ac:dyDescent="0.15">
      <c r="A191" s="1336" t="s">
        <v>709</v>
      </c>
      <c r="B191" s="1400">
        <f>M196</f>
        <v>0</v>
      </c>
      <c r="C191" s="1401" t="s">
        <v>710</v>
      </c>
      <c r="D191" s="434"/>
      <c r="E191" s="434"/>
      <c r="F191" s="434"/>
      <c r="G191" s="434"/>
      <c r="H191" s="1041"/>
      <c r="I191" s="434"/>
      <c r="J191" s="434"/>
      <c r="K191" s="434"/>
      <c r="L191" s="434"/>
      <c r="M191" s="479"/>
      <c r="Q191" s="1283" t="s">
        <v>546</v>
      </c>
      <c r="R191" s="1283" t="s">
        <v>551</v>
      </c>
      <c r="S191" s="1284">
        <v>5</v>
      </c>
    </row>
    <row r="192" spans="1:19" ht="27" customHeight="1" x14ac:dyDescent="0.15">
      <c r="A192" s="1337" t="s">
        <v>711</v>
      </c>
      <c r="B192" s="1338" t="s">
        <v>712</v>
      </c>
      <c r="C192" s="1339" t="s">
        <v>713</v>
      </c>
      <c r="D192" s="1339" t="s">
        <v>714</v>
      </c>
      <c r="E192" s="1339" t="s">
        <v>642</v>
      </c>
      <c r="F192" s="1339" t="s">
        <v>643</v>
      </c>
      <c r="G192" s="1339" t="s">
        <v>715</v>
      </c>
      <c r="H192" s="1339" t="s">
        <v>646</v>
      </c>
      <c r="I192" s="1339" t="s">
        <v>647</v>
      </c>
      <c r="J192" s="1339" t="s">
        <v>648</v>
      </c>
      <c r="K192" s="1339" t="s">
        <v>716</v>
      </c>
      <c r="L192" s="1339" t="s">
        <v>717</v>
      </c>
      <c r="M192" s="1402" t="s">
        <v>718</v>
      </c>
      <c r="Q192" s="1283" t="s">
        <v>546</v>
      </c>
      <c r="R192" s="1283" t="s">
        <v>552</v>
      </c>
      <c r="S192" s="1284">
        <v>6</v>
      </c>
    </row>
    <row r="193" spans="1:19" ht="27" customHeight="1" x14ac:dyDescent="0.15">
      <c r="A193" s="1341" t="s">
        <v>719</v>
      </c>
      <c r="B193" s="1403">
        <f>(G6+G10)*1</f>
        <v>0</v>
      </c>
      <c r="C193" s="1404">
        <f>G17*1</f>
        <v>0</v>
      </c>
      <c r="D193" s="1404">
        <f>G24*1</f>
        <v>0</v>
      </c>
      <c r="E193" s="1404">
        <f>G30*2</f>
        <v>0</v>
      </c>
      <c r="F193" s="1404"/>
      <c r="G193" s="1404">
        <f>(G46+G56)*1</f>
        <v>0</v>
      </c>
      <c r="H193" s="1404"/>
      <c r="I193" s="1404">
        <f>G76*1</f>
        <v>0</v>
      </c>
      <c r="J193" s="1404">
        <f>G86*1</f>
        <v>0</v>
      </c>
      <c r="K193" s="1404">
        <f>G96*1</f>
        <v>0</v>
      </c>
      <c r="L193" s="1404"/>
      <c r="M193" s="1405">
        <f>SUM(B193:L193)</f>
        <v>0</v>
      </c>
      <c r="Q193" s="1283" t="s">
        <v>546</v>
      </c>
      <c r="R193" s="1283" t="s">
        <v>553</v>
      </c>
      <c r="S193" s="1284">
        <v>7</v>
      </c>
    </row>
    <row r="194" spans="1:19" ht="27" customHeight="1" x14ac:dyDescent="0.15">
      <c r="A194" s="1343" t="s">
        <v>720</v>
      </c>
      <c r="B194" s="1406"/>
      <c r="C194" s="1407"/>
      <c r="D194" s="1407">
        <f>G24*1</f>
        <v>0</v>
      </c>
      <c r="E194" s="1407">
        <f>G30*1</f>
        <v>0</v>
      </c>
      <c r="F194" s="1407">
        <f>G40*1</f>
        <v>0</v>
      </c>
      <c r="G194" s="1407">
        <f>(G46+G56)*1</f>
        <v>0</v>
      </c>
      <c r="H194" s="1407"/>
      <c r="I194" s="1407">
        <f>G76*1</f>
        <v>0</v>
      </c>
      <c r="J194" s="1407">
        <f>G86*2</f>
        <v>0</v>
      </c>
      <c r="K194" s="1407">
        <f>G96*2</f>
        <v>0</v>
      </c>
      <c r="L194" s="1407"/>
      <c r="M194" s="1408">
        <f>SUM(B194:L194)</f>
        <v>0</v>
      </c>
      <c r="Q194" s="1283" t="s">
        <v>546</v>
      </c>
      <c r="R194" s="1283" t="s">
        <v>554</v>
      </c>
      <c r="S194" s="1284">
        <v>8</v>
      </c>
    </row>
    <row r="195" spans="1:19" ht="27" customHeight="1" x14ac:dyDescent="0.15">
      <c r="A195" s="1345" t="s">
        <v>721</v>
      </c>
      <c r="B195" s="1409"/>
      <c r="C195" s="1410"/>
      <c r="D195" s="1410"/>
      <c r="E195" s="1410"/>
      <c r="F195" s="1410"/>
      <c r="G195" s="1410">
        <f>(G46+G56)*1</f>
        <v>0</v>
      </c>
      <c r="H195" s="1410">
        <f>G69*1</f>
        <v>0</v>
      </c>
      <c r="I195" s="1410">
        <f>G76*1</f>
        <v>0</v>
      </c>
      <c r="J195" s="1410">
        <f>G86*1</f>
        <v>0</v>
      </c>
      <c r="K195" s="1410"/>
      <c r="L195" s="1410">
        <f>G102*1</f>
        <v>0</v>
      </c>
      <c r="M195" s="1411">
        <f>SUM(B195:L195)</f>
        <v>0</v>
      </c>
      <c r="Q195" s="1283" t="s">
        <v>546</v>
      </c>
      <c r="R195" s="1283" t="s">
        <v>555</v>
      </c>
      <c r="S195" s="1284">
        <v>9</v>
      </c>
    </row>
    <row r="196" spans="1:19" ht="27" customHeight="1" x14ac:dyDescent="0.15">
      <c r="A196" s="1347" t="s">
        <v>718</v>
      </c>
      <c r="B196" s="1412">
        <f t="shared" ref="B196:L196" si="3">SUM(B193:B195)</f>
        <v>0</v>
      </c>
      <c r="C196" s="1412">
        <f t="shared" si="3"/>
        <v>0</v>
      </c>
      <c r="D196" s="1412">
        <f t="shared" si="3"/>
        <v>0</v>
      </c>
      <c r="E196" s="1412">
        <f t="shared" si="3"/>
        <v>0</v>
      </c>
      <c r="F196" s="1412">
        <f t="shared" si="3"/>
        <v>0</v>
      </c>
      <c r="G196" s="1412">
        <f t="shared" si="3"/>
        <v>0</v>
      </c>
      <c r="H196" s="1412">
        <f t="shared" si="3"/>
        <v>0</v>
      </c>
      <c r="I196" s="1412">
        <f t="shared" si="3"/>
        <v>0</v>
      </c>
      <c r="J196" s="1412">
        <f t="shared" si="3"/>
        <v>0</v>
      </c>
      <c r="K196" s="1412">
        <f t="shared" si="3"/>
        <v>0</v>
      </c>
      <c r="L196" s="1412">
        <f t="shared" si="3"/>
        <v>0</v>
      </c>
      <c r="M196" s="1413">
        <f>SUM(B196:L196)</f>
        <v>0</v>
      </c>
      <c r="Q196" s="1283" t="s">
        <v>546</v>
      </c>
      <c r="R196" s="1283" t="s">
        <v>556</v>
      </c>
      <c r="S196" s="1284">
        <v>10</v>
      </c>
    </row>
    <row r="197" spans="1:19" ht="27" customHeight="1" x14ac:dyDescent="0.15">
      <c r="Q197" s="1311" t="s">
        <v>557</v>
      </c>
      <c r="R197" s="1311" t="s">
        <v>558</v>
      </c>
      <c r="S197" s="1312">
        <v>10</v>
      </c>
    </row>
    <row r="198" spans="1:19" ht="27" customHeight="1" x14ac:dyDescent="0.15">
      <c r="Q198" s="1311" t="s">
        <v>557</v>
      </c>
      <c r="R198" s="1311" t="s">
        <v>559</v>
      </c>
      <c r="S198" s="1312">
        <v>5</v>
      </c>
    </row>
    <row r="199" spans="1:19" ht="27" customHeight="1" x14ac:dyDescent="0.15">
      <c r="Q199" s="1311" t="s">
        <v>557</v>
      </c>
      <c r="R199" s="1311" t="s">
        <v>560</v>
      </c>
      <c r="S199" s="1312">
        <v>0</v>
      </c>
    </row>
    <row r="200" spans="1:19" ht="27" customHeight="1" x14ac:dyDescent="0.15">
      <c r="Q200" s="1283" t="s">
        <v>561</v>
      </c>
      <c r="R200" s="1283" t="s">
        <v>543</v>
      </c>
      <c r="S200" s="1284">
        <v>0</v>
      </c>
    </row>
    <row r="201" spans="1:19" ht="27" customHeight="1" x14ac:dyDescent="0.15">
      <c r="Q201" s="1283" t="s">
        <v>561</v>
      </c>
      <c r="R201" s="1283" t="s">
        <v>544</v>
      </c>
      <c r="S201" s="1284">
        <v>5</v>
      </c>
    </row>
    <row r="202" spans="1:19" ht="27" customHeight="1" x14ac:dyDescent="0.15">
      <c r="Q202" s="1283" t="s">
        <v>561</v>
      </c>
      <c r="R202" s="1283" t="s">
        <v>545</v>
      </c>
      <c r="S202" s="1284">
        <v>10</v>
      </c>
    </row>
  </sheetData>
  <sheetProtection selectLockedCells="1" selectUnlockedCells="1"/>
  <mergeCells count="26">
    <mergeCell ref="A1:M1"/>
    <mergeCell ref="A2:B2"/>
    <mergeCell ref="C2:I2"/>
    <mergeCell ref="K2:L2"/>
    <mergeCell ref="G3:H3"/>
    <mergeCell ref="I3:J3"/>
    <mergeCell ref="K3:L4"/>
    <mergeCell ref="M3:M4"/>
    <mergeCell ref="A3:A4"/>
    <mergeCell ref="B3:B4"/>
    <mergeCell ref="C3:D3"/>
    <mergeCell ref="E3:F3"/>
    <mergeCell ref="A159:G159"/>
    <mergeCell ref="A176:A177"/>
    <mergeCell ref="B176:B177"/>
    <mergeCell ref="C176:M176"/>
    <mergeCell ref="A143:A150"/>
    <mergeCell ref="A103:A110"/>
    <mergeCell ref="A111:A118"/>
    <mergeCell ref="A119:A126"/>
    <mergeCell ref="A127:A134"/>
    <mergeCell ref="Q75:Q76"/>
    <mergeCell ref="R75:T75"/>
    <mergeCell ref="A97:A98"/>
    <mergeCell ref="A99:A100"/>
    <mergeCell ref="A135:A142"/>
  </mergeCells>
  <phoneticPr fontId="86" type="noConversion"/>
  <dataValidations count="18">
    <dataValidation type="list" allowBlank="1" showInputMessage="1" showErrorMessage="1" sqref="B187">
      <formula1>$R$200:$R$202</formula1>
    </dataValidation>
    <dataValidation type="list" allowBlank="1" showInputMessage="1" showErrorMessage="1" sqref="B186">
      <formula1>$R$197:$R$199</formula1>
    </dataValidation>
    <dataValidation type="list" allowBlank="1" showInputMessage="1" showErrorMessage="1" sqref="B182:B185">
      <formula1>$R$186:$R$196</formula1>
    </dataValidation>
    <dataValidation type="list" allowBlank="1" showInputMessage="1" showErrorMessage="1" sqref="B181">
      <formula1>$R$183:$R$185</formula1>
    </dataValidation>
    <dataValidation type="list" allowBlank="1" showInputMessage="1" showErrorMessage="1" sqref="B180">
      <formula1>$R$165:$R$167</formula1>
    </dataValidation>
    <dataValidation type="list" allowBlank="1" showInputMessage="1" showErrorMessage="1" sqref="B179">
      <formula1>$R$159:$R$161</formula1>
    </dataValidation>
    <dataValidation type="list" allowBlank="1" showInputMessage="1" showErrorMessage="1" sqref="B178">
      <formula1>$R$156:$R$158</formula1>
    </dataValidation>
    <dataValidation type="list" allowBlank="1" showInputMessage="1" showErrorMessage="1" sqref="F96">
      <formula1>$S$96:$X$96</formula1>
    </dataValidation>
    <dataValidation type="list" allowBlank="1" showInputMessage="1" showErrorMessage="1" sqref="B85">
      <formula1>$W$87:$W$88</formula1>
    </dataValidation>
    <dataValidation type="list" allowBlank="1" showInputMessage="1" showErrorMessage="1" sqref="F86">
      <formula1>$R$86:$U$86</formula1>
    </dataValidation>
    <dataValidation type="list" allowBlank="1" showInputMessage="1" showErrorMessage="1" sqref="F76">
      <formula1>$R$76:$T$76</formula1>
    </dataValidation>
    <dataValidation type="list" allowBlank="1" showInputMessage="1" showErrorMessage="1" sqref="F69">
      <formula1>$R$68:$AA$68</formula1>
    </dataValidation>
    <dataValidation type="list" allowBlank="1" showInputMessage="1" showErrorMessage="1" sqref="F46 F56">
      <formula1>$R$45:$T$45</formula1>
    </dataValidation>
    <dataValidation type="list" allowBlank="1" showInputMessage="1" showErrorMessage="1" sqref="F40">
      <formula1>$R$39:$V$39</formula1>
    </dataValidation>
    <dataValidation type="list" allowBlank="1" showInputMessage="1" showErrorMessage="1" sqref="F17">
      <formula1>$R$17:$Y$17</formula1>
    </dataValidation>
    <dataValidation type="list" allowBlank="1" showInputMessage="1" showErrorMessage="1" sqref="B7">
      <formula1>$Q$6:$Q$7</formula1>
    </dataValidation>
    <dataValidation type="list" allowBlank="1" showInputMessage="1" showErrorMessage="1" sqref="O5 O9 O16 O23 O29 O39 O45 O55 O68 O75 O85 O101">
      <formula1>"적용,미적용"</formula1>
    </dataValidation>
    <dataValidation type="list" allowBlank="1" showInputMessage="1" showErrorMessage="1" sqref="C23 C29 C45 C55 E55 C101 C75 D85">
      <formula1>"Y,N"</formula1>
    </dataValidation>
  </dataValidations>
  <pageMargins left="0.19652777777777777" right="0.19652777777777777" top="0.74791666666666667" bottom="0.74791666666666667" header="0.51180555555555551" footer="0.51180555555555551"/>
  <pageSetup paperSize="9" scale="58" firstPageNumber="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2"/>
  <sheetViews>
    <sheetView zoomScale="85" zoomScaleNormal="85" workbookViewId="0">
      <selection activeCell="L16" sqref="L16"/>
    </sheetView>
  </sheetViews>
  <sheetFormatPr defaultColWidth="8" defaultRowHeight="16.5" x14ac:dyDescent="0.15"/>
  <cols>
    <col min="1" max="1" width="22" style="479" customWidth="1"/>
    <col min="2" max="2" width="12.44140625" style="479" customWidth="1"/>
    <col min="3" max="3" width="11.88671875" style="479" customWidth="1"/>
    <col min="4" max="4" width="4.88671875" style="479" customWidth="1"/>
    <col min="5" max="5" width="8.33203125" style="479" customWidth="1"/>
    <col min="6" max="6" width="11.109375" style="479" customWidth="1"/>
    <col min="7" max="7" width="6.88671875" style="479" customWidth="1"/>
    <col min="8" max="8" width="4.88671875" style="479" customWidth="1"/>
    <col min="9" max="9" width="10.6640625" style="479" customWidth="1"/>
    <col min="10" max="10" width="18.33203125" style="479" customWidth="1"/>
    <col min="11" max="11" width="4.109375" style="479" customWidth="1"/>
    <col min="12" max="12" width="4.5546875" style="479" customWidth="1"/>
    <col min="13" max="13" width="14.33203125" style="479" customWidth="1"/>
    <col min="14" max="16384" width="8" style="479"/>
  </cols>
  <sheetData>
    <row r="1" spans="1:13" ht="7.5" customHeight="1" x14ac:dyDescent="0.15">
      <c r="A1" s="554"/>
      <c r="B1" s="555"/>
      <c r="C1" s="556"/>
      <c r="D1" s="557"/>
      <c r="E1" s="558"/>
      <c r="F1" s="558"/>
      <c r="G1" s="558"/>
      <c r="H1" s="558"/>
      <c r="I1" s="558"/>
      <c r="J1" s="558"/>
      <c r="K1" s="559"/>
      <c r="L1" s="560"/>
      <c r="M1" s="561"/>
    </row>
    <row r="2" spans="1:13" x14ac:dyDescent="0.15">
      <c r="A2" s="562" t="s">
        <v>249</v>
      </c>
      <c r="B2" s="563"/>
      <c r="C2" s="564"/>
      <c r="D2" s="564"/>
      <c r="E2" s="564"/>
      <c r="F2" s="564"/>
      <c r="G2" s="564"/>
      <c r="H2" s="564"/>
      <c r="I2" s="564"/>
      <c r="J2" s="564"/>
      <c r="K2" s="564"/>
      <c r="L2" s="565"/>
      <c r="M2" s="566"/>
    </row>
    <row r="3" spans="1:13" x14ac:dyDescent="0.15">
      <c r="A3" s="567" t="s">
        <v>250</v>
      </c>
      <c r="B3" s="568"/>
      <c r="C3" s="569"/>
      <c r="D3" s="570"/>
      <c r="E3" s="571"/>
      <c r="F3" s="571"/>
      <c r="G3" s="571"/>
      <c r="H3" s="571"/>
      <c r="I3" s="571"/>
      <c r="J3" s="564"/>
      <c r="K3" s="572"/>
      <c r="L3" s="573"/>
      <c r="M3" s="566"/>
    </row>
    <row r="4" spans="1:13" x14ac:dyDescent="0.15">
      <c r="A4" s="574"/>
      <c r="B4" s="575"/>
      <c r="C4" s="563"/>
      <c r="D4" s="576"/>
      <c r="E4" s="577"/>
      <c r="F4" s="577"/>
      <c r="G4" s="577"/>
      <c r="H4" s="577"/>
      <c r="I4" s="577"/>
      <c r="J4" s="564"/>
      <c r="K4" s="572"/>
      <c r="L4" s="573"/>
      <c r="M4" s="566"/>
    </row>
    <row r="5" spans="1:13" x14ac:dyDescent="0.15">
      <c r="A5" s="578" t="s">
        <v>251</v>
      </c>
      <c r="B5" s="568"/>
      <c r="C5" s="569"/>
      <c r="D5" s="570"/>
      <c r="E5" s="571"/>
      <c r="F5" s="571"/>
      <c r="G5" s="571"/>
      <c r="H5" s="571"/>
      <c r="I5" s="571"/>
      <c r="J5" s="564"/>
      <c r="K5" s="572"/>
      <c r="L5" s="573"/>
      <c r="M5" s="566"/>
    </row>
    <row r="6" spans="1:13" ht="12.75" customHeight="1" x14ac:dyDescent="0.15">
      <c r="A6" s="1930" t="s">
        <v>76</v>
      </c>
      <c r="B6" s="1931" t="s">
        <v>252</v>
      </c>
      <c r="C6" s="579"/>
      <c r="D6" s="580"/>
      <c r="E6" s="581"/>
      <c r="F6" s="571"/>
      <c r="G6" s="571"/>
      <c r="H6" s="571"/>
      <c r="I6" s="582"/>
      <c r="J6" s="583"/>
      <c r="K6" s="571"/>
      <c r="L6" s="584"/>
      <c r="M6" s="566"/>
    </row>
    <row r="7" spans="1:13" x14ac:dyDescent="0.15">
      <c r="A7" s="1930"/>
      <c r="B7" s="1931"/>
      <c r="C7" s="579"/>
      <c r="D7" s="579"/>
      <c r="E7" s="585"/>
      <c r="F7" s="571"/>
      <c r="G7" s="571"/>
      <c r="H7" s="571"/>
      <c r="I7" s="573"/>
      <c r="J7" s="584"/>
      <c r="K7" s="571"/>
      <c r="L7" s="584"/>
      <c r="M7" s="566"/>
    </row>
    <row r="8" spans="1:13" x14ac:dyDescent="0.15">
      <c r="A8" s="586"/>
      <c r="B8" s="587"/>
      <c r="C8" s="588"/>
      <c r="D8" s="589"/>
      <c r="E8" s="585"/>
      <c r="F8" s="571"/>
      <c r="G8" s="571"/>
      <c r="H8" s="571"/>
      <c r="I8" s="573"/>
      <c r="J8" s="584"/>
      <c r="K8" s="571"/>
      <c r="L8" s="584"/>
      <c r="M8" s="566"/>
    </row>
    <row r="9" spans="1:13" x14ac:dyDescent="0.15">
      <c r="A9" s="586"/>
      <c r="B9" s="587"/>
      <c r="C9" s="590"/>
      <c r="D9" s="591"/>
      <c r="E9" s="585"/>
      <c r="F9" s="571"/>
      <c r="G9" s="571"/>
      <c r="H9" s="571"/>
      <c r="I9" s="571"/>
      <c r="J9" s="571"/>
      <c r="K9" s="571"/>
      <c r="L9" s="584"/>
      <c r="M9" s="566"/>
    </row>
    <row r="10" spans="1:13" x14ac:dyDescent="0.15">
      <c r="A10" s="592"/>
      <c r="B10" s="587"/>
      <c r="C10" s="593"/>
      <c r="D10" s="594"/>
      <c r="E10" s="585"/>
      <c r="F10" s="571"/>
      <c r="G10" s="571"/>
      <c r="H10" s="571"/>
      <c r="I10" s="573"/>
      <c r="J10" s="584"/>
      <c r="K10" s="571"/>
      <c r="L10" s="584"/>
      <c r="M10" s="566"/>
    </row>
    <row r="11" spans="1:13" x14ac:dyDescent="0.15">
      <c r="A11" s="595" t="s">
        <v>253</v>
      </c>
      <c r="B11" s="596"/>
      <c r="C11" s="597"/>
      <c r="D11" s="598"/>
      <c r="E11" s="585"/>
      <c r="F11" s="571"/>
      <c r="G11" s="571"/>
      <c r="H11" s="571"/>
      <c r="I11" s="573"/>
      <c r="J11" s="584"/>
      <c r="K11" s="571"/>
      <c r="L11" s="584"/>
      <c r="M11" s="566"/>
    </row>
    <row r="12" spans="1:13" x14ac:dyDescent="0.15">
      <c r="A12" s="599"/>
      <c r="B12" s="600"/>
      <c r="C12" s="601"/>
      <c r="D12" s="600"/>
      <c r="E12" s="602"/>
      <c r="F12" s="600"/>
      <c r="G12" s="603"/>
      <c r="H12" s="603"/>
      <c r="I12" s="602"/>
      <c r="J12" s="602"/>
      <c r="K12" s="602"/>
      <c r="L12" s="604"/>
      <c r="M12" s="605"/>
    </row>
  </sheetData>
  <sheetProtection selectLockedCells="1" selectUnlockedCells="1"/>
  <mergeCells count="2">
    <mergeCell ref="A6:A7"/>
    <mergeCell ref="B6:B7"/>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9"/>
  <sheetViews>
    <sheetView zoomScale="85" zoomScaleNormal="85" workbookViewId="0">
      <selection activeCell="Q10" sqref="Q10"/>
    </sheetView>
  </sheetViews>
  <sheetFormatPr defaultColWidth="8" defaultRowHeight="13.5" x14ac:dyDescent="0.15"/>
  <cols>
    <col min="1" max="1" width="9.5546875" style="606" customWidth="1"/>
    <col min="2" max="2" width="8" style="606"/>
    <col min="3" max="3" width="9.88671875" style="606" customWidth="1"/>
    <col min="4" max="4" width="8" style="606"/>
    <col min="5" max="5" width="9.44140625" style="606" customWidth="1"/>
    <col min="6" max="7" width="6.33203125" style="606" customWidth="1"/>
    <col min="8" max="13" width="7.109375" style="606" customWidth="1"/>
    <col min="14" max="16384" width="8" style="606"/>
  </cols>
  <sheetData>
    <row r="1" spans="1:14" ht="8.25" customHeight="1" x14ac:dyDescent="0.15">
      <c r="B1" s="607"/>
    </row>
    <row r="2" spans="1:14" ht="8.25" customHeight="1" x14ac:dyDescent="0.15"/>
    <row r="3" spans="1:14" ht="25.5" x14ac:dyDescent="0.15">
      <c r="A3" s="1937" t="s">
        <v>332</v>
      </c>
      <c r="B3" s="1937"/>
      <c r="C3" s="1937"/>
      <c r="D3" s="1937"/>
      <c r="E3" s="1937"/>
      <c r="F3" s="1937"/>
      <c r="G3" s="1937"/>
      <c r="H3" s="1937"/>
      <c r="I3" s="1937"/>
      <c r="J3" s="1937"/>
      <c r="K3" s="1937"/>
      <c r="L3" s="1937"/>
      <c r="M3" s="1937"/>
      <c r="N3" s="1937"/>
    </row>
    <row r="5" spans="1:14" ht="21" customHeight="1" x14ac:dyDescent="0.15">
      <c r="A5" s="608" t="s">
        <v>333</v>
      </c>
      <c r="C5" s="609"/>
    </row>
    <row r="6" spans="1:14" ht="21.75" customHeight="1" x14ac:dyDescent="0.15">
      <c r="A6" s="608" t="s">
        <v>334</v>
      </c>
      <c r="C6" s="610"/>
    </row>
    <row r="7" spans="1:14" ht="14.25" thickBot="1" x14ac:dyDescent="0.2">
      <c r="M7" s="1938" t="s">
        <v>335</v>
      </c>
      <c r="N7" s="1938"/>
    </row>
    <row r="8" spans="1:14" s="611" customFormat="1" ht="14.25" customHeight="1" thickBot="1" x14ac:dyDescent="0.2">
      <c r="A8" s="1942" t="s">
        <v>336</v>
      </c>
      <c r="B8" s="1943" t="s">
        <v>337</v>
      </c>
      <c r="C8" s="1943"/>
      <c r="D8" s="1944" t="s">
        <v>338</v>
      </c>
      <c r="E8" s="1944" t="s">
        <v>339</v>
      </c>
      <c r="F8" s="1939" t="s">
        <v>340</v>
      </c>
      <c r="G8" s="1940"/>
      <c r="H8" s="1940"/>
      <c r="I8" s="1940"/>
      <c r="J8" s="1940"/>
      <c r="K8" s="1940"/>
      <c r="L8" s="1940"/>
      <c r="M8" s="1941"/>
      <c r="N8" s="1945" t="s">
        <v>152</v>
      </c>
    </row>
    <row r="9" spans="1:14" s="611" customFormat="1" ht="14.25" customHeight="1" thickTop="1" thickBot="1" x14ac:dyDescent="0.2">
      <c r="A9" s="1942"/>
      <c r="B9" s="1934" t="s">
        <v>341</v>
      </c>
      <c r="C9" s="1934" t="s">
        <v>116</v>
      </c>
      <c r="D9" s="1944"/>
      <c r="E9" s="1944"/>
      <c r="F9" s="1590" t="s">
        <v>56</v>
      </c>
      <c r="G9" s="1619"/>
      <c r="H9" s="1591" t="s">
        <v>342</v>
      </c>
      <c r="I9" s="1591" t="s">
        <v>343</v>
      </c>
      <c r="J9" s="1591" t="s">
        <v>344</v>
      </c>
      <c r="K9" s="1591" t="s">
        <v>345</v>
      </c>
      <c r="L9" s="1591" t="s">
        <v>346</v>
      </c>
      <c r="M9" s="1620" t="s">
        <v>347</v>
      </c>
      <c r="N9" s="1945"/>
    </row>
    <row r="10" spans="1:14" s="611" customFormat="1" ht="14.25" customHeight="1" thickTop="1" thickBot="1" x14ac:dyDescent="0.2">
      <c r="A10" s="1942"/>
      <c r="B10" s="1934"/>
      <c r="C10" s="1934"/>
      <c r="D10" s="1944"/>
      <c r="E10" s="1944"/>
      <c r="F10" s="1592"/>
      <c r="G10" s="1589" t="s">
        <v>348</v>
      </c>
      <c r="H10" s="1593"/>
      <c r="I10" s="1593"/>
      <c r="J10" s="1593"/>
      <c r="K10" s="1593"/>
      <c r="L10" s="1593"/>
      <c r="M10" s="1618"/>
      <c r="N10" s="1945"/>
    </row>
    <row r="11" spans="1:14" ht="14.25" customHeight="1" thickTop="1" thickBot="1" x14ac:dyDescent="0.2">
      <c r="A11" s="1935" t="s">
        <v>349</v>
      </c>
      <c r="B11" s="1594"/>
      <c r="C11" s="1594"/>
      <c r="D11" s="1594"/>
      <c r="E11" s="1595"/>
      <c r="F11" s="1596"/>
      <c r="G11" s="1597"/>
      <c r="H11" s="1598"/>
      <c r="I11" s="1598"/>
      <c r="J11" s="1598"/>
      <c r="K11" s="1598"/>
      <c r="L11" s="1598"/>
      <c r="M11" s="1596"/>
      <c r="N11" s="1936"/>
    </row>
    <row r="12" spans="1:14" s="612" customFormat="1" ht="14.25" customHeight="1" thickTop="1" x14ac:dyDescent="0.15">
      <c r="A12" s="1935"/>
      <c r="B12" s="1599"/>
      <c r="C12" s="1599"/>
      <c r="D12" s="1599"/>
      <c r="E12" s="1600"/>
      <c r="F12" s="1601"/>
      <c r="G12" s="1602"/>
      <c r="H12" s="1603"/>
      <c r="I12" s="1603"/>
      <c r="J12" s="1603"/>
      <c r="K12" s="1603"/>
      <c r="L12" s="1603"/>
      <c r="M12" s="1601"/>
      <c r="N12" s="1936"/>
    </row>
    <row r="13" spans="1:14" ht="14.25" customHeight="1" x14ac:dyDescent="0.15">
      <c r="A13" s="1932"/>
      <c r="B13" s="1604"/>
      <c r="C13" s="1604"/>
      <c r="D13" s="1604"/>
      <c r="E13" s="1605"/>
      <c r="F13" s="1606"/>
      <c r="G13" s="1607"/>
      <c r="H13" s="1605"/>
      <c r="I13" s="1605"/>
      <c r="J13" s="1605"/>
      <c r="K13" s="1605"/>
      <c r="L13" s="1605"/>
      <c r="M13" s="1606"/>
      <c r="N13" s="1933"/>
    </row>
    <row r="14" spans="1:14" ht="14.25" customHeight="1" x14ac:dyDescent="0.15">
      <c r="A14" s="1932"/>
      <c r="B14" s="1608"/>
      <c r="C14" s="1608"/>
      <c r="D14" s="1608"/>
      <c r="E14" s="1609"/>
      <c r="F14" s="1610"/>
      <c r="G14" s="1611"/>
      <c r="H14" s="1612"/>
      <c r="I14" s="1612"/>
      <c r="J14" s="1612"/>
      <c r="K14" s="1612"/>
      <c r="L14" s="1612"/>
      <c r="M14" s="1610"/>
      <c r="N14" s="1933"/>
    </row>
    <row r="15" spans="1:14" ht="14.25" customHeight="1" x14ac:dyDescent="0.15">
      <c r="A15" s="1932"/>
      <c r="B15" s="1604"/>
      <c r="C15" s="1604"/>
      <c r="D15" s="1604"/>
      <c r="E15" s="1605"/>
      <c r="F15" s="1606"/>
      <c r="G15" s="1607"/>
      <c r="H15" s="1605"/>
      <c r="I15" s="1605"/>
      <c r="J15" s="1605"/>
      <c r="K15" s="1605"/>
      <c r="L15" s="1605"/>
      <c r="M15" s="1606"/>
      <c r="N15" s="1933"/>
    </row>
    <row r="16" spans="1:14" ht="14.25" customHeight="1" x14ac:dyDescent="0.15">
      <c r="A16" s="1932"/>
      <c r="B16" s="1608"/>
      <c r="C16" s="1608"/>
      <c r="D16" s="1608"/>
      <c r="E16" s="1609"/>
      <c r="F16" s="1610"/>
      <c r="G16" s="1611"/>
      <c r="H16" s="1612"/>
      <c r="I16" s="1612"/>
      <c r="J16" s="1612"/>
      <c r="K16" s="1612"/>
      <c r="L16" s="1612"/>
      <c r="M16" s="1610"/>
      <c r="N16" s="1933"/>
    </row>
    <row r="17" spans="1:14" ht="14.25" customHeight="1" x14ac:dyDescent="0.15">
      <c r="A17" s="1932"/>
      <c r="B17" s="1604"/>
      <c r="C17" s="1604"/>
      <c r="D17" s="1604"/>
      <c r="E17" s="1605"/>
      <c r="F17" s="1606"/>
      <c r="G17" s="1607"/>
      <c r="H17" s="1605"/>
      <c r="I17" s="1605"/>
      <c r="J17" s="1605"/>
      <c r="K17" s="1605"/>
      <c r="L17" s="1605"/>
      <c r="M17" s="1606"/>
      <c r="N17" s="1933"/>
    </row>
    <row r="18" spans="1:14" ht="14.25" customHeight="1" x14ac:dyDescent="0.15">
      <c r="A18" s="1932"/>
      <c r="B18" s="1608"/>
      <c r="C18" s="1608"/>
      <c r="D18" s="1608"/>
      <c r="E18" s="1609"/>
      <c r="F18" s="1610"/>
      <c r="G18" s="1611"/>
      <c r="H18" s="1612"/>
      <c r="I18" s="1612"/>
      <c r="J18" s="1612"/>
      <c r="K18" s="1612"/>
      <c r="L18" s="1612"/>
      <c r="M18" s="1610"/>
      <c r="N18" s="1933"/>
    </row>
    <row r="19" spans="1:14" ht="14.25" customHeight="1" x14ac:dyDescent="0.15">
      <c r="A19" s="1932"/>
      <c r="B19" s="1604"/>
      <c r="C19" s="1604"/>
      <c r="D19" s="1604"/>
      <c r="E19" s="1605"/>
      <c r="F19" s="1606"/>
      <c r="G19" s="1607"/>
      <c r="H19" s="1605"/>
      <c r="I19" s="1605"/>
      <c r="J19" s="1605"/>
      <c r="K19" s="1605"/>
      <c r="L19" s="1605"/>
      <c r="M19" s="1606"/>
      <c r="N19" s="1933"/>
    </row>
    <row r="20" spans="1:14" ht="14.25" customHeight="1" x14ac:dyDescent="0.15">
      <c r="A20" s="1932"/>
      <c r="B20" s="1608"/>
      <c r="C20" s="1608"/>
      <c r="D20" s="1608"/>
      <c r="E20" s="1609"/>
      <c r="F20" s="1610"/>
      <c r="G20" s="1611"/>
      <c r="H20" s="1612"/>
      <c r="I20" s="1612"/>
      <c r="J20" s="1612"/>
      <c r="K20" s="1612"/>
      <c r="L20" s="1612"/>
      <c r="M20" s="1610"/>
      <c r="N20" s="1933"/>
    </row>
    <row r="21" spans="1:14" ht="14.25" customHeight="1" x14ac:dyDescent="0.15">
      <c r="A21" s="1932"/>
      <c r="B21" s="1604"/>
      <c r="C21" s="1604"/>
      <c r="D21" s="1604"/>
      <c r="E21" s="1605"/>
      <c r="F21" s="1606"/>
      <c r="G21" s="1607"/>
      <c r="H21" s="1605"/>
      <c r="I21" s="1605"/>
      <c r="J21" s="1605"/>
      <c r="K21" s="1605"/>
      <c r="L21" s="1605"/>
      <c r="M21" s="1606"/>
      <c r="N21" s="1933"/>
    </row>
    <row r="22" spans="1:14" ht="14.25" customHeight="1" x14ac:dyDescent="0.15">
      <c r="A22" s="1932"/>
      <c r="B22" s="1608"/>
      <c r="C22" s="1608"/>
      <c r="D22" s="1608"/>
      <c r="E22" s="1609"/>
      <c r="F22" s="1610"/>
      <c r="G22" s="1611"/>
      <c r="H22" s="1612"/>
      <c r="I22" s="1612"/>
      <c r="J22" s="1612"/>
      <c r="K22" s="1612"/>
      <c r="L22" s="1612"/>
      <c r="M22" s="1610"/>
      <c r="N22" s="1933"/>
    </row>
    <row r="23" spans="1:14" ht="14.25" customHeight="1" thickBot="1" x14ac:dyDescent="0.2">
      <c r="A23" s="1946"/>
      <c r="B23" s="1604"/>
      <c r="C23" s="1604"/>
      <c r="D23" s="1604"/>
      <c r="E23" s="1605"/>
      <c r="F23" s="1606"/>
      <c r="G23" s="1607"/>
      <c r="H23" s="1605"/>
      <c r="I23" s="1605"/>
      <c r="J23" s="1605"/>
      <c r="K23" s="1605"/>
      <c r="L23" s="1605"/>
      <c r="M23" s="1606"/>
      <c r="N23" s="1947"/>
    </row>
    <row r="24" spans="1:14" ht="14.25" customHeight="1" thickBot="1" x14ac:dyDescent="0.2">
      <c r="A24" s="1946"/>
      <c r="B24" s="1613"/>
      <c r="C24" s="1613"/>
      <c r="D24" s="1613"/>
      <c r="E24" s="1614"/>
      <c r="F24" s="1615"/>
      <c r="G24" s="1616"/>
      <c r="H24" s="1617"/>
      <c r="I24" s="1617"/>
      <c r="J24" s="1617"/>
      <c r="K24" s="1617"/>
      <c r="L24" s="1617"/>
      <c r="M24" s="1615"/>
      <c r="N24" s="1947"/>
    </row>
    <row r="28" spans="1:14" x14ac:dyDescent="0.15">
      <c r="D28" s="613"/>
    </row>
    <row r="29" spans="1:14" x14ac:dyDescent="0.15">
      <c r="K29" s="613"/>
    </row>
  </sheetData>
  <sheetProtection selectLockedCells="1" selectUnlockedCells="1"/>
  <mergeCells count="24">
    <mergeCell ref="A23:A24"/>
    <mergeCell ref="N23:N24"/>
    <mergeCell ref="A17:A18"/>
    <mergeCell ref="N17:N18"/>
    <mergeCell ref="A19:A20"/>
    <mergeCell ref="N19:N20"/>
    <mergeCell ref="A21:A22"/>
    <mergeCell ref="N21:N22"/>
    <mergeCell ref="A3:N3"/>
    <mergeCell ref="M7:N7"/>
    <mergeCell ref="F8:M8"/>
    <mergeCell ref="A8:A10"/>
    <mergeCell ref="B8:C8"/>
    <mergeCell ref="D8:D10"/>
    <mergeCell ref="E8:E10"/>
    <mergeCell ref="N8:N10"/>
    <mergeCell ref="A15:A16"/>
    <mergeCell ref="N15:N16"/>
    <mergeCell ref="C9:C10"/>
    <mergeCell ref="A13:A14"/>
    <mergeCell ref="N13:N14"/>
    <mergeCell ref="B9:B10"/>
    <mergeCell ref="A11:A12"/>
    <mergeCell ref="N11:N12"/>
  </mergeCells>
  <phoneticPr fontId="41" type="noConversion"/>
  <pageMargins left="0.75" right="0.75" top="0.6" bottom="0.67013888888888884" header="0.51180555555555551" footer="0.51180555555555551"/>
  <pageSetup paperSize="9"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82"/>
  <sheetViews>
    <sheetView topLeftCell="A4" zoomScale="85" zoomScaleNormal="85" workbookViewId="0">
      <selection activeCell="E29" sqref="E29"/>
    </sheetView>
  </sheetViews>
  <sheetFormatPr defaultColWidth="8.6640625" defaultRowHeight="13.5" x14ac:dyDescent="0.15"/>
  <sheetData>
    <row r="1" spans="1:26" ht="36" customHeight="1" x14ac:dyDescent="0.15">
      <c r="A1" s="1949" t="s">
        <v>350</v>
      </c>
      <c r="B1" s="1949"/>
      <c r="C1" s="1949"/>
      <c r="D1" s="1949"/>
      <c r="E1" s="1949"/>
      <c r="F1" s="1949"/>
      <c r="G1" s="1949"/>
      <c r="H1" s="1949"/>
      <c r="I1" s="1949"/>
      <c r="J1" s="1949"/>
      <c r="K1" s="1949"/>
      <c r="L1" s="1949"/>
      <c r="M1" s="1949"/>
      <c r="N1" s="1949"/>
      <c r="O1" s="1949"/>
      <c r="P1" s="1949"/>
      <c r="Q1" s="1949"/>
      <c r="R1" s="1949"/>
      <c r="S1" s="1949"/>
      <c r="T1" s="1949"/>
      <c r="U1" s="1949"/>
      <c r="V1" s="1949"/>
      <c r="W1" s="1949"/>
      <c r="X1" s="1949"/>
      <c r="Y1" s="1949"/>
      <c r="Z1" s="1949"/>
    </row>
    <row r="2" spans="1:26" ht="29.25" customHeight="1" x14ac:dyDescent="0.15">
      <c r="A2" s="614" t="s">
        <v>109</v>
      </c>
      <c r="B2" s="1950"/>
      <c r="C2" s="1950"/>
      <c r="D2" s="1950"/>
      <c r="E2" s="1950"/>
      <c r="F2" s="1950"/>
      <c r="G2" s="1950"/>
      <c r="H2" s="1950"/>
      <c r="I2" s="1950"/>
      <c r="J2" s="1950"/>
      <c r="K2" s="1950"/>
      <c r="L2" s="1950"/>
      <c r="M2" s="1950"/>
      <c r="N2" s="1950"/>
      <c r="O2" s="1950"/>
      <c r="P2" s="1950"/>
      <c r="Q2" s="1950"/>
      <c r="R2" s="1950"/>
      <c r="S2" s="1950"/>
      <c r="T2" s="1950"/>
      <c r="U2" s="1950"/>
      <c r="V2" s="1950"/>
      <c r="W2" s="1950"/>
      <c r="X2" s="1950"/>
      <c r="Y2" s="1950"/>
      <c r="Z2" s="1950"/>
    </row>
    <row r="3" spans="1:26" ht="29.25" customHeight="1" x14ac:dyDescent="0.15">
      <c r="A3" s="614" t="s">
        <v>351</v>
      </c>
      <c r="B3" s="1951"/>
      <c r="C3" s="1951"/>
      <c r="D3" s="1951"/>
      <c r="E3" s="1951"/>
      <c r="F3" s="1951"/>
      <c r="G3" s="1948" t="s">
        <v>352</v>
      </c>
      <c r="H3" s="1948"/>
      <c r="I3" s="1236"/>
      <c r="J3" s="1236"/>
      <c r="K3" s="1236"/>
      <c r="L3" s="1236"/>
      <c r="M3" s="1236"/>
      <c r="N3" s="1236"/>
      <c r="O3" s="1236"/>
      <c r="P3" s="1236"/>
      <c r="Q3" s="1236"/>
      <c r="R3" s="1236"/>
      <c r="S3" s="1236"/>
      <c r="T3" s="1236"/>
      <c r="U3" s="1236"/>
      <c r="V3" s="1952"/>
      <c r="W3" s="1952"/>
      <c r="X3" s="1952"/>
      <c r="Y3" s="1952"/>
      <c r="Z3" s="1952"/>
    </row>
    <row r="4" spans="1:26" ht="29.25" customHeight="1" x14ac:dyDescent="0.15">
      <c r="A4" s="614" t="s">
        <v>353</v>
      </c>
      <c r="B4" s="1948"/>
      <c r="C4" s="1948"/>
      <c r="D4" s="1948"/>
      <c r="E4" s="1948"/>
      <c r="F4" s="1948"/>
      <c r="G4" s="1948" t="s">
        <v>110</v>
      </c>
      <c r="H4" s="1948"/>
      <c r="I4" s="614"/>
      <c r="J4" s="614"/>
      <c r="K4" s="614"/>
      <c r="L4" s="614"/>
      <c r="M4" s="614"/>
      <c r="N4" s="614"/>
      <c r="O4" s="614"/>
      <c r="P4" s="614"/>
      <c r="Q4" s="614"/>
      <c r="R4" s="614"/>
      <c r="S4" s="614"/>
      <c r="T4" s="614"/>
      <c r="U4" s="614"/>
      <c r="V4" s="1948"/>
      <c r="W4" s="1948"/>
      <c r="X4" s="1948"/>
      <c r="Y4" s="1948"/>
      <c r="Z4" s="1948"/>
    </row>
    <row r="5" spans="1:26" ht="20.100000000000001" customHeight="1" x14ac:dyDescent="0.15">
      <c r="A5" s="1954" t="s">
        <v>354</v>
      </c>
      <c r="B5" s="1951" t="s">
        <v>355</v>
      </c>
      <c r="C5" s="1956"/>
      <c r="D5" s="1956"/>
      <c r="E5" s="1956"/>
      <c r="F5" s="1956"/>
      <c r="G5" s="1956"/>
      <c r="H5" s="1956"/>
      <c r="I5" s="1956"/>
      <c r="J5" s="1956"/>
      <c r="K5" s="1956"/>
      <c r="L5" s="1956"/>
      <c r="M5" s="1956"/>
      <c r="N5" s="1956"/>
      <c r="O5" s="1956"/>
      <c r="P5" s="1956"/>
      <c r="Q5" s="1956"/>
      <c r="R5" s="1956"/>
      <c r="S5" s="1956"/>
      <c r="T5" s="1956"/>
      <c r="U5" s="1952"/>
      <c r="V5" s="1948" t="s">
        <v>56</v>
      </c>
      <c r="W5" s="1955" t="s">
        <v>356</v>
      </c>
      <c r="X5" s="1948" t="s">
        <v>357</v>
      </c>
      <c r="Y5" s="1955" t="s">
        <v>358</v>
      </c>
      <c r="Z5" s="1953" t="s">
        <v>359</v>
      </c>
    </row>
    <row r="6" spans="1:26" ht="20.100000000000001" customHeight="1" x14ac:dyDescent="0.15">
      <c r="A6" s="1954"/>
      <c r="B6" s="614">
        <v>1</v>
      </c>
      <c r="C6" s="614">
        <v>2</v>
      </c>
      <c r="D6" s="614">
        <v>3</v>
      </c>
      <c r="E6" s="614">
        <v>4</v>
      </c>
      <c r="F6" s="614">
        <v>5</v>
      </c>
      <c r="G6" s="614">
        <v>6</v>
      </c>
      <c r="H6" s="614">
        <v>7</v>
      </c>
      <c r="I6" s="614" t="s">
        <v>683</v>
      </c>
      <c r="J6" s="614" t="s">
        <v>684</v>
      </c>
      <c r="K6" s="614" t="s">
        <v>685</v>
      </c>
      <c r="L6" s="614" t="s">
        <v>686</v>
      </c>
      <c r="M6" s="614" t="s">
        <v>687</v>
      </c>
      <c r="N6" s="614" t="s">
        <v>688</v>
      </c>
      <c r="O6" s="614" t="s">
        <v>689</v>
      </c>
      <c r="P6" s="614" t="s">
        <v>690</v>
      </c>
      <c r="Q6" s="614" t="s">
        <v>691</v>
      </c>
      <c r="R6" s="614" t="s">
        <v>692</v>
      </c>
      <c r="S6" s="614" t="s">
        <v>693</v>
      </c>
      <c r="T6" s="614" t="s">
        <v>694</v>
      </c>
      <c r="U6" s="614" t="s">
        <v>695</v>
      </c>
      <c r="V6" s="1948"/>
      <c r="W6" s="1948"/>
      <c r="X6" s="1948"/>
      <c r="Y6" s="1948"/>
      <c r="Z6" s="1953"/>
    </row>
    <row r="7" spans="1:26" ht="24" customHeight="1" x14ac:dyDescent="0.15">
      <c r="A7" s="615">
        <v>6</v>
      </c>
      <c r="B7" s="615"/>
      <c r="C7" s="615"/>
      <c r="D7" s="615"/>
      <c r="E7" s="615"/>
      <c r="F7" s="615"/>
      <c r="G7" s="615"/>
      <c r="H7" s="615"/>
      <c r="I7" s="615"/>
      <c r="J7" s="615"/>
      <c r="K7" s="615"/>
      <c r="L7" s="615"/>
      <c r="M7" s="615"/>
      <c r="N7" s="615"/>
      <c r="O7" s="615"/>
      <c r="P7" s="615"/>
      <c r="Q7" s="615"/>
      <c r="R7" s="615"/>
      <c r="S7" s="615"/>
      <c r="T7" s="615"/>
      <c r="U7" s="615"/>
      <c r="V7" s="616"/>
      <c r="W7" s="615"/>
      <c r="X7" s="615"/>
      <c r="Y7" s="617"/>
      <c r="Z7" s="615"/>
    </row>
    <row r="8" spans="1:26" ht="24" customHeight="1" x14ac:dyDescent="0.15">
      <c r="A8" s="615">
        <v>8</v>
      </c>
      <c r="B8" s="615"/>
      <c r="C8" s="615"/>
      <c r="D8" s="615"/>
      <c r="E8" s="615"/>
      <c r="F8" s="615"/>
      <c r="G8" s="615"/>
      <c r="H8" s="615"/>
      <c r="I8" s="615"/>
      <c r="J8" s="615"/>
      <c r="K8" s="615"/>
      <c r="L8" s="615"/>
      <c r="M8" s="615"/>
      <c r="N8" s="615"/>
      <c r="O8" s="615"/>
      <c r="P8" s="615"/>
      <c r="Q8" s="615"/>
      <c r="R8" s="615"/>
      <c r="S8" s="615"/>
      <c r="T8" s="615"/>
      <c r="U8" s="615"/>
      <c r="V8" s="616"/>
      <c r="W8" s="615"/>
      <c r="X8" s="615"/>
      <c r="Y8" s="617"/>
      <c r="Z8" s="615"/>
    </row>
    <row r="9" spans="1:26" ht="24" customHeight="1" x14ac:dyDescent="0.15">
      <c r="A9" s="615">
        <v>10</v>
      </c>
      <c r="B9" s="615"/>
      <c r="C9" s="615"/>
      <c r="D9" s="615"/>
      <c r="E9" s="615"/>
      <c r="F9" s="615"/>
      <c r="G9" s="615"/>
      <c r="H9" s="615"/>
      <c r="I9" s="615"/>
      <c r="J9" s="615"/>
      <c r="K9" s="615"/>
      <c r="L9" s="615"/>
      <c r="M9" s="615"/>
      <c r="N9" s="615"/>
      <c r="O9" s="615"/>
      <c r="P9" s="615"/>
      <c r="Q9" s="615"/>
      <c r="R9" s="615"/>
      <c r="S9" s="615"/>
      <c r="T9" s="615"/>
      <c r="U9" s="615"/>
      <c r="V9" s="616"/>
      <c r="W9" s="615"/>
      <c r="X9" s="615"/>
      <c r="Y9" s="617"/>
      <c r="Z9" s="615"/>
    </row>
    <row r="10" spans="1:26" ht="24" customHeight="1" x14ac:dyDescent="0.15">
      <c r="A10" s="615">
        <v>12</v>
      </c>
      <c r="B10" s="615"/>
      <c r="C10" s="615"/>
      <c r="D10" s="615"/>
      <c r="E10" s="615"/>
      <c r="F10" s="615"/>
      <c r="G10" s="615"/>
      <c r="H10" s="615"/>
      <c r="I10" s="615"/>
      <c r="J10" s="615"/>
      <c r="K10" s="615"/>
      <c r="L10" s="615"/>
      <c r="M10" s="615"/>
      <c r="N10" s="615"/>
      <c r="O10" s="615"/>
      <c r="P10" s="615"/>
      <c r="Q10" s="615"/>
      <c r="R10" s="615"/>
      <c r="S10" s="615"/>
      <c r="T10" s="615"/>
      <c r="U10" s="615"/>
      <c r="V10" s="616"/>
      <c r="W10" s="615"/>
      <c r="X10" s="615"/>
      <c r="Y10" s="617"/>
      <c r="Z10" s="615"/>
    </row>
    <row r="11" spans="1:26" ht="24" customHeight="1" x14ac:dyDescent="0.15">
      <c r="A11" s="615">
        <v>14</v>
      </c>
      <c r="B11" s="615"/>
      <c r="C11" s="615"/>
      <c r="D11" s="615"/>
      <c r="E11" s="615"/>
      <c r="F11" s="615"/>
      <c r="G11" s="615"/>
      <c r="H11" s="615"/>
      <c r="I11" s="615"/>
      <c r="J11" s="615"/>
      <c r="K11" s="615"/>
      <c r="L11" s="615"/>
      <c r="M11" s="615"/>
      <c r="N11" s="615"/>
      <c r="O11" s="615"/>
      <c r="P11" s="615"/>
      <c r="Q11" s="615"/>
      <c r="R11" s="615"/>
      <c r="S11" s="615"/>
      <c r="T11" s="615"/>
      <c r="U11" s="615"/>
      <c r="V11" s="616"/>
      <c r="W11" s="615"/>
      <c r="X11" s="615"/>
      <c r="Y11" s="617"/>
      <c r="Z11" s="615"/>
    </row>
    <row r="12" spans="1:26" ht="24" customHeight="1" x14ac:dyDescent="0.15">
      <c r="A12" s="615">
        <v>16</v>
      </c>
      <c r="B12" s="615"/>
      <c r="C12" s="615"/>
      <c r="D12" s="615"/>
      <c r="E12" s="615"/>
      <c r="F12" s="615"/>
      <c r="G12" s="615"/>
      <c r="H12" s="615"/>
      <c r="I12" s="615"/>
      <c r="J12" s="615"/>
      <c r="K12" s="615"/>
      <c r="L12" s="615"/>
      <c r="M12" s="615"/>
      <c r="N12" s="615"/>
      <c r="O12" s="615"/>
      <c r="P12" s="615"/>
      <c r="Q12" s="615"/>
      <c r="R12" s="615"/>
      <c r="S12" s="615"/>
      <c r="T12" s="615"/>
      <c r="U12" s="615"/>
      <c r="V12" s="616"/>
      <c r="W12" s="615"/>
      <c r="X12" s="615"/>
      <c r="Y12" s="617"/>
      <c r="Z12" s="615"/>
    </row>
    <row r="13" spans="1:26" ht="24" customHeight="1" x14ac:dyDescent="0.15">
      <c r="A13" s="615">
        <v>18</v>
      </c>
      <c r="B13" s="615"/>
      <c r="C13" s="615"/>
      <c r="D13" s="615"/>
      <c r="E13" s="615"/>
      <c r="F13" s="615"/>
      <c r="G13" s="615"/>
      <c r="H13" s="615"/>
      <c r="I13" s="615"/>
      <c r="J13" s="615"/>
      <c r="K13" s="615"/>
      <c r="L13" s="615"/>
      <c r="M13" s="615"/>
      <c r="N13" s="615"/>
      <c r="O13" s="615"/>
      <c r="P13" s="615"/>
      <c r="Q13" s="615"/>
      <c r="R13" s="615"/>
      <c r="S13" s="615"/>
      <c r="T13" s="615"/>
      <c r="U13" s="615"/>
      <c r="V13" s="616"/>
      <c r="W13" s="615"/>
      <c r="X13" s="615"/>
      <c r="Y13" s="617"/>
      <c r="Z13" s="615"/>
    </row>
    <row r="14" spans="1:26" ht="24" customHeight="1" x14ac:dyDescent="0.15">
      <c r="A14" s="615">
        <v>20</v>
      </c>
      <c r="B14" s="615"/>
      <c r="C14" s="615"/>
      <c r="D14" s="615"/>
      <c r="E14" s="615"/>
      <c r="F14" s="615"/>
      <c r="G14" s="615"/>
      <c r="H14" s="615"/>
      <c r="I14" s="615"/>
      <c r="J14" s="615"/>
      <c r="K14" s="615"/>
      <c r="L14" s="615"/>
      <c r="M14" s="615"/>
      <c r="N14" s="615"/>
      <c r="O14" s="615"/>
      <c r="P14" s="615"/>
      <c r="Q14" s="615"/>
      <c r="R14" s="615"/>
      <c r="S14" s="615"/>
      <c r="T14" s="615"/>
      <c r="U14" s="615"/>
      <c r="V14" s="616"/>
      <c r="W14" s="615"/>
      <c r="X14" s="615"/>
      <c r="Y14" s="617"/>
      <c r="Z14" s="615"/>
    </row>
    <row r="15" spans="1:26" ht="24" customHeight="1" x14ac:dyDescent="0.15">
      <c r="A15" s="615">
        <v>22</v>
      </c>
      <c r="B15" s="615"/>
      <c r="C15" s="615"/>
      <c r="D15" s="615"/>
      <c r="E15" s="615"/>
      <c r="F15" s="615"/>
      <c r="G15" s="615"/>
      <c r="H15" s="615"/>
      <c r="I15" s="615"/>
      <c r="J15" s="615"/>
      <c r="K15" s="615"/>
      <c r="L15" s="615"/>
      <c r="M15" s="615"/>
      <c r="N15" s="615"/>
      <c r="O15" s="615"/>
      <c r="P15" s="615"/>
      <c r="Q15" s="615"/>
      <c r="R15" s="615"/>
      <c r="S15" s="615"/>
      <c r="T15" s="615"/>
      <c r="U15" s="615"/>
      <c r="V15" s="616"/>
      <c r="W15" s="615"/>
      <c r="X15" s="615"/>
      <c r="Y15" s="617"/>
      <c r="Z15" s="615"/>
    </row>
    <row r="16" spans="1:26" ht="24" customHeight="1" x14ac:dyDescent="0.15">
      <c r="A16" s="615">
        <v>24</v>
      </c>
      <c r="B16" s="615"/>
      <c r="C16" s="615"/>
      <c r="D16" s="615"/>
      <c r="E16" s="615"/>
      <c r="F16" s="615"/>
      <c r="G16" s="615"/>
      <c r="H16" s="615"/>
      <c r="I16" s="615"/>
      <c r="J16" s="615"/>
      <c r="K16" s="615"/>
      <c r="L16" s="615"/>
      <c r="M16" s="615"/>
      <c r="N16" s="615"/>
      <c r="O16" s="615"/>
      <c r="P16" s="615"/>
      <c r="Q16" s="615"/>
      <c r="R16" s="615"/>
      <c r="S16" s="615"/>
      <c r="T16" s="615"/>
      <c r="U16" s="615"/>
      <c r="V16" s="616"/>
      <c r="W16" s="615"/>
      <c r="X16" s="615"/>
      <c r="Y16" s="617"/>
      <c r="Z16" s="615"/>
    </row>
    <row r="17" spans="1:26" ht="24" customHeight="1" x14ac:dyDescent="0.15">
      <c r="A17" s="615">
        <v>26</v>
      </c>
      <c r="B17" s="615"/>
      <c r="C17" s="615"/>
      <c r="D17" s="615"/>
      <c r="E17" s="615"/>
      <c r="F17" s="615"/>
      <c r="G17" s="615"/>
      <c r="H17" s="615"/>
      <c r="I17" s="615"/>
      <c r="J17" s="615"/>
      <c r="K17" s="615"/>
      <c r="L17" s="615"/>
      <c r="M17" s="615"/>
      <c r="N17" s="615"/>
      <c r="O17" s="615"/>
      <c r="P17" s="615"/>
      <c r="Q17" s="615"/>
      <c r="R17" s="615"/>
      <c r="S17" s="615"/>
      <c r="T17" s="615"/>
      <c r="U17" s="615"/>
      <c r="V17" s="616"/>
      <c r="W17" s="615"/>
      <c r="X17" s="615"/>
      <c r="Y17" s="617"/>
      <c r="Z17" s="615"/>
    </row>
    <row r="18" spans="1:26" ht="24" customHeight="1" x14ac:dyDescent="0.15">
      <c r="A18" s="615">
        <v>28</v>
      </c>
      <c r="B18" s="615"/>
      <c r="C18" s="615"/>
      <c r="D18" s="615"/>
      <c r="E18" s="615"/>
      <c r="F18" s="615"/>
      <c r="G18" s="615"/>
      <c r="H18" s="615"/>
      <c r="I18" s="615"/>
      <c r="J18" s="615"/>
      <c r="K18" s="615"/>
      <c r="L18" s="615"/>
      <c r="M18" s="615"/>
      <c r="N18" s="615"/>
      <c r="O18" s="615"/>
      <c r="P18" s="615"/>
      <c r="Q18" s="615"/>
      <c r="R18" s="615"/>
      <c r="S18" s="615"/>
      <c r="T18" s="615"/>
      <c r="U18" s="615"/>
      <c r="V18" s="616"/>
      <c r="W18" s="615"/>
      <c r="X18" s="615"/>
      <c r="Y18" s="617"/>
      <c r="Z18" s="615"/>
    </row>
    <row r="19" spans="1:26" ht="24" customHeight="1" x14ac:dyDescent="0.15">
      <c r="A19" s="615">
        <v>30</v>
      </c>
      <c r="B19" s="615"/>
      <c r="C19" s="615"/>
      <c r="D19" s="615"/>
      <c r="E19" s="615"/>
      <c r="F19" s="615"/>
      <c r="G19" s="615"/>
      <c r="H19" s="615"/>
      <c r="I19" s="615"/>
      <c r="J19" s="615"/>
      <c r="K19" s="615"/>
      <c r="L19" s="615"/>
      <c r="M19" s="615"/>
      <c r="N19" s="615"/>
      <c r="O19" s="615"/>
      <c r="P19" s="615"/>
      <c r="Q19" s="615"/>
      <c r="R19" s="615"/>
      <c r="S19" s="615"/>
      <c r="T19" s="615"/>
      <c r="U19" s="615"/>
      <c r="V19" s="616"/>
      <c r="W19" s="615"/>
      <c r="X19" s="615"/>
      <c r="Y19" s="617"/>
      <c r="Z19" s="615"/>
    </row>
    <row r="20" spans="1:26" ht="24" customHeight="1" x14ac:dyDescent="0.15">
      <c r="A20" s="618">
        <v>32</v>
      </c>
      <c r="B20" s="618"/>
      <c r="C20" s="618"/>
      <c r="D20" s="618"/>
      <c r="E20" s="618"/>
      <c r="F20" s="618"/>
      <c r="G20" s="618"/>
      <c r="H20" s="618"/>
      <c r="I20" s="618"/>
      <c r="J20" s="618"/>
      <c r="K20" s="618"/>
      <c r="L20" s="618"/>
      <c r="M20" s="618"/>
      <c r="N20" s="618"/>
      <c r="O20" s="618"/>
      <c r="P20" s="618"/>
      <c r="Q20" s="618"/>
      <c r="R20" s="618"/>
      <c r="S20" s="618"/>
      <c r="T20" s="618"/>
      <c r="U20" s="618"/>
      <c r="V20" s="616"/>
      <c r="W20" s="615"/>
      <c r="X20" s="615"/>
      <c r="Y20" s="617"/>
      <c r="Z20" s="615"/>
    </row>
    <row r="21" spans="1:26" ht="24" customHeight="1" x14ac:dyDescent="0.15">
      <c r="A21" s="618">
        <v>34</v>
      </c>
      <c r="B21" s="618"/>
      <c r="C21" s="618"/>
      <c r="D21" s="618"/>
      <c r="E21" s="618"/>
      <c r="F21" s="618"/>
      <c r="G21" s="618"/>
      <c r="H21" s="618"/>
      <c r="I21" s="618"/>
      <c r="J21" s="618"/>
      <c r="K21" s="618"/>
      <c r="L21" s="618"/>
      <c r="M21" s="618"/>
      <c r="N21" s="618"/>
      <c r="O21" s="618"/>
      <c r="P21" s="618"/>
      <c r="Q21" s="618"/>
      <c r="R21" s="618"/>
      <c r="S21" s="618"/>
      <c r="T21" s="618"/>
      <c r="U21" s="618"/>
      <c r="V21" s="619"/>
      <c r="W21" s="618"/>
      <c r="X21" s="618"/>
      <c r="Y21" s="620"/>
      <c r="Z21" s="615"/>
    </row>
    <row r="22" spans="1:26" ht="24" customHeight="1" x14ac:dyDescent="0.15">
      <c r="A22" s="618">
        <v>36</v>
      </c>
      <c r="B22" s="618"/>
      <c r="C22" s="618"/>
      <c r="D22" s="618"/>
      <c r="E22" s="618"/>
      <c r="F22" s="618"/>
      <c r="G22" s="618"/>
      <c r="H22" s="618"/>
      <c r="I22" s="618"/>
      <c r="J22" s="618"/>
      <c r="K22" s="618"/>
      <c r="L22" s="618"/>
      <c r="M22" s="618"/>
      <c r="N22" s="618"/>
      <c r="O22" s="618"/>
      <c r="P22" s="618"/>
      <c r="Q22" s="618"/>
      <c r="R22" s="618"/>
      <c r="S22" s="618"/>
      <c r="T22" s="618"/>
      <c r="U22" s="618"/>
      <c r="V22" s="619"/>
      <c r="W22" s="618"/>
      <c r="X22" s="618"/>
      <c r="Y22" s="620"/>
      <c r="Z22" s="615"/>
    </row>
    <row r="23" spans="1:26" ht="24" customHeight="1" x14ac:dyDescent="0.15">
      <c r="A23" s="618">
        <v>38</v>
      </c>
      <c r="B23" s="618"/>
      <c r="C23" s="618"/>
      <c r="D23" s="618"/>
      <c r="E23" s="618"/>
      <c r="F23" s="618"/>
      <c r="G23" s="618"/>
      <c r="H23" s="618"/>
      <c r="I23" s="618"/>
      <c r="J23" s="618"/>
      <c r="K23" s="618"/>
      <c r="L23" s="618"/>
      <c r="M23" s="618"/>
      <c r="N23" s="618"/>
      <c r="O23" s="618"/>
      <c r="P23" s="618"/>
      <c r="Q23" s="618"/>
      <c r="R23" s="618"/>
      <c r="S23" s="618"/>
      <c r="T23" s="618"/>
      <c r="U23" s="618"/>
      <c r="V23" s="619"/>
      <c r="W23" s="618"/>
      <c r="X23" s="618"/>
      <c r="Y23" s="620"/>
      <c r="Z23" s="615"/>
    </row>
    <row r="24" spans="1:26" ht="24" customHeight="1" x14ac:dyDescent="0.15">
      <c r="A24" s="618">
        <v>40</v>
      </c>
      <c r="B24" s="618"/>
      <c r="C24" s="618"/>
      <c r="D24" s="618"/>
      <c r="E24" s="618"/>
      <c r="F24" s="618"/>
      <c r="G24" s="618"/>
      <c r="H24" s="618"/>
      <c r="I24" s="618"/>
      <c r="J24" s="618"/>
      <c r="K24" s="618"/>
      <c r="L24" s="618"/>
      <c r="M24" s="618"/>
      <c r="N24" s="618"/>
      <c r="O24" s="618"/>
      <c r="P24" s="618"/>
      <c r="Q24" s="618"/>
      <c r="R24" s="618"/>
      <c r="S24" s="618"/>
      <c r="T24" s="618"/>
      <c r="U24" s="618"/>
      <c r="V24" s="619"/>
      <c r="W24" s="618"/>
      <c r="X24" s="618"/>
      <c r="Y24" s="620"/>
      <c r="Z24" s="615"/>
    </row>
    <row r="25" spans="1:26" ht="24" customHeight="1" x14ac:dyDescent="0.15">
      <c r="A25" s="618">
        <v>42</v>
      </c>
      <c r="B25" s="618"/>
      <c r="C25" s="618"/>
      <c r="D25" s="618"/>
      <c r="E25" s="618"/>
      <c r="F25" s="618"/>
      <c r="G25" s="618"/>
      <c r="H25" s="618"/>
      <c r="I25" s="618"/>
      <c r="J25" s="618"/>
      <c r="K25" s="618"/>
      <c r="L25" s="618"/>
      <c r="M25" s="618"/>
      <c r="N25" s="618"/>
      <c r="O25" s="618"/>
      <c r="P25" s="618"/>
      <c r="Q25" s="618"/>
      <c r="R25" s="618"/>
      <c r="S25" s="618"/>
      <c r="T25" s="618"/>
      <c r="U25" s="618"/>
      <c r="V25" s="619"/>
      <c r="W25" s="618"/>
      <c r="X25" s="618"/>
      <c r="Y25" s="620"/>
      <c r="Z25" s="615"/>
    </row>
    <row r="26" spans="1:26" ht="24" customHeight="1" x14ac:dyDescent="0.15">
      <c r="A26" s="618" t="s">
        <v>360</v>
      </c>
      <c r="B26" s="618"/>
      <c r="C26" s="618"/>
      <c r="D26" s="618"/>
      <c r="E26" s="618"/>
      <c r="F26" s="618"/>
      <c r="G26" s="618"/>
      <c r="H26" s="618"/>
      <c r="I26" s="618"/>
      <c r="J26" s="618"/>
      <c r="K26" s="618"/>
      <c r="L26" s="618"/>
      <c r="M26" s="618"/>
      <c r="N26" s="618"/>
      <c r="O26" s="618"/>
      <c r="P26" s="618"/>
      <c r="Q26" s="618"/>
      <c r="R26" s="618"/>
      <c r="S26" s="618"/>
      <c r="T26" s="618"/>
      <c r="U26" s="618"/>
      <c r="V26" s="619"/>
      <c r="W26" s="618"/>
      <c r="X26" s="618"/>
      <c r="Y26" s="620"/>
      <c r="Z26" s="615"/>
    </row>
    <row r="27" spans="1:26" ht="24" customHeight="1" x14ac:dyDescent="0.15">
      <c r="A27" s="618" t="s">
        <v>361</v>
      </c>
      <c r="B27" s="618"/>
      <c r="C27" s="618"/>
      <c r="D27" s="618"/>
      <c r="E27" s="618"/>
      <c r="F27" s="618"/>
      <c r="G27" s="618"/>
      <c r="H27" s="618"/>
      <c r="I27" s="618"/>
      <c r="J27" s="618"/>
      <c r="K27" s="618"/>
      <c r="L27" s="618"/>
      <c r="M27" s="618"/>
      <c r="N27" s="618"/>
      <c r="O27" s="618"/>
      <c r="P27" s="618"/>
      <c r="Q27" s="618"/>
      <c r="R27" s="618"/>
      <c r="S27" s="618"/>
      <c r="T27" s="618"/>
      <c r="U27" s="618"/>
      <c r="V27" s="619"/>
      <c r="W27" s="618"/>
      <c r="X27" s="618"/>
      <c r="Y27" s="620"/>
      <c r="Z27" s="615"/>
    </row>
    <row r="28" spans="1:26" ht="24" customHeight="1" x14ac:dyDescent="0.15">
      <c r="A28" s="618" t="s">
        <v>362</v>
      </c>
      <c r="B28" s="618"/>
      <c r="C28" s="618"/>
      <c r="D28" s="618"/>
      <c r="E28" s="618"/>
      <c r="F28" s="618"/>
      <c r="G28" s="618"/>
      <c r="H28" s="618"/>
      <c r="I28" s="618"/>
      <c r="J28" s="618"/>
      <c r="K28" s="618"/>
      <c r="L28" s="618"/>
      <c r="M28" s="618"/>
      <c r="N28" s="618"/>
      <c r="O28" s="618"/>
      <c r="P28" s="618"/>
      <c r="Q28" s="618"/>
      <c r="R28" s="618"/>
      <c r="S28" s="618"/>
      <c r="T28" s="618"/>
      <c r="U28" s="618"/>
      <c r="V28" s="619"/>
      <c r="W28" s="618"/>
      <c r="X28" s="618"/>
      <c r="Y28" s="620"/>
      <c r="Z28" s="615"/>
    </row>
    <row r="29" spans="1:26" ht="24" customHeight="1" x14ac:dyDescent="0.15">
      <c r="A29" s="618" t="s">
        <v>363</v>
      </c>
      <c r="B29" s="618"/>
      <c r="C29" s="618"/>
      <c r="D29" s="618"/>
      <c r="E29" s="618"/>
      <c r="F29" s="618"/>
      <c r="G29" s="618"/>
      <c r="H29" s="618"/>
      <c r="I29" s="618"/>
      <c r="J29" s="618"/>
      <c r="K29" s="618"/>
      <c r="L29" s="618"/>
      <c r="M29" s="618"/>
      <c r="N29" s="618"/>
      <c r="O29" s="618"/>
      <c r="P29" s="618"/>
      <c r="Q29" s="618"/>
      <c r="R29" s="618"/>
      <c r="S29" s="618"/>
      <c r="T29" s="618"/>
      <c r="U29" s="618"/>
      <c r="V29" s="619"/>
      <c r="W29" s="618"/>
      <c r="X29" s="618"/>
      <c r="Y29" s="620"/>
      <c r="Z29" s="615"/>
    </row>
    <row r="30" spans="1:26" ht="24" customHeight="1" x14ac:dyDescent="0.15">
      <c r="A30" s="618" t="s">
        <v>364</v>
      </c>
      <c r="B30" s="618"/>
      <c r="C30" s="618"/>
      <c r="D30" s="618"/>
      <c r="E30" s="618"/>
      <c r="F30" s="618"/>
      <c r="G30" s="618"/>
      <c r="H30" s="618"/>
      <c r="I30" s="618"/>
      <c r="J30" s="618"/>
      <c r="K30" s="618"/>
      <c r="L30" s="618"/>
      <c r="M30" s="618"/>
      <c r="N30" s="618"/>
      <c r="O30" s="618"/>
      <c r="P30" s="618"/>
      <c r="Q30" s="618"/>
      <c r="R30" s="618"/>
      <c r="S30" s="618"/>
      <c r="T30" s="618"/>
      <c r="U30" s="618"/>
      <c r="V30" s="619"/>
      <c r="W30" s="618"/>
      <c r="X30" s="618"/>
      <c r="Y30" s="620"/>
      <c r="Z30" s="615"/>
    </row>
    <row r="31" spans="1:26" ht="24" customHeight="1" x14ac:dyDescent="0.15">
      <c r="A31" s="618" t="s">
        <v>365</v>
      </c>
      <c r="B31" s="618"/>
      <c r="C31" s="618"/>
      <c r="D31" s="618"/>
      <c r="E31" s="618"/>
      <c r="F31" s="618"/>
      <c r="G31" s="618"/>
      <c r="H31" s="618"/>
      <c r="I31" s="618"/>
      <c r="J31" s="618"/>
      <c r="K31" s="618"/>
      <c r="L31" s="618"/>
      <c r="M31" s="618"/>
      <c r="N31" s="618"/>
      <c r="O31" s="618"/>
      <c r="P31" s="618"/>
      <c r="Q31" s="618"/>
      <c r="R31" s="618"/>
      <c r="S31" s="618"/>
      <c r="T31" s="618"/>
      <c r="U31" s="618"/>
      <c r="V31" s="619"/>
      <c r="W31" s="618"/>
      <c r="X31" s="618"/>
      <c r="Y31" s="620"/>
      <c r="Z31" s="615"/>
    </row>
    <row r="32" spans="1:26" ht="24" customHeight="1" x14ac:dyDescent="0.15">
      <c r="A32" s="618" t="s">
        <v>366</v>
      </c>
      <c r="B32" s="618"/>
      <c r="C32" s="618"/>
      <c r="D32" s="618"/>
      <c r="E32" s="618"/>
      <c r="F32" s="618"/>
      <c r="G32" s="618"/>
      <c r="H32" s="618"/>
      <c r="I32" s="618"/>
      <c r="J32" s="618"/>
      <c r="K32" s="618"/>
      <c r="L32" s="618"/>
      <c r="M32" s="618"/>
      <c r="N32" s="618"/>
      <c r="O32" s="618"/>
      <c r="P32" s="618"/>
      <c r="Q32" s="618"/>
      <c r="R32" s="618"/>
      <c r="S32" s="618"/>
      <c r="T32" s="618"/>
      <c r="U32" s="618"/>
      <c r="V32" s="619"/>
      <c r="W32" s="618"/>
      <c r="X32" s="618"/>
      <c r="Y32" s="620"/>
      <c r="Z32" s="615"/>
    </row>
    <row r="33" spans="1:26" ht="24" customHeight="1" x14ac:dyDescent="0.15">
      <c r="A33" s="618" t="s">
        <v>367</v>
      </c>
      <c r="B33" s="618"/>
      <c r="C33" s="618"/>
      <c r="D33" s="618"/>
      <c r="E33" s="618"/>
      <c r="F33" s="618"/>
      <c r="G33" s="618"/>
      <c r="H33" s="618"/>
      <c r="I33" s="618"/>
      <c r="J33" s="618"/>
      <c r="K33" s="618"/>
      <c r="L33" s="618"/>
      <c r="M33" s="618"/>
      <c r="N33" s="618"/>
      <c r="O33" s="618"/>
      <c r="P33" s="618"/>
      <c r="Q33" s="618"/>
      <c r="R33" s="618"/>
      <c r="S33" s="618"/>
      <c r="T33" s="618"/>
      <c r="U33" s="618"/>
      <c r="V33" s="619"/>
      <c r="W33" s="618"/>
      <c r="X33" s="618"/>
      <c r="Y33" s="620"/>
      <c r="Z33" s="615"/>
    </row>
    <row r="34" spans="1:26" ht="24" customHeight="1" x14ac:dyDescent="0.15">
      <c r="A34" s="618" t="s">
        <v>368</v>
      </c>
      <c r="B34" s="618"/>
      <c r="C34" s="618"/>
      <c r="D34" s="618"/>
      <c r="E34" s="618"/>
      <c r="F34" s="618"/>
      <c r="G34" s="618"/>
      <c r="H34" s="618"/>
      <c r="I34" s="618"/>
      <c r="J34" s="618"/>
      <c r="K34" s="618"/>
      <c r="L34" s="618"/>
      <c r="M34" s="618"/>
      <c r="N34" s="618"/>
      <c r="O34" s="618"/>
      <c r="P34" s="618"/>
      <c r="Q34" s="618"/>
      <c r="R34" s="618"/>
      <c r="S34" s="618"/>
      <c r="T34" s="618"/>
      <c r="U34" s="618"/>
      <c r="V34" s="619"/>
      <c r="W34" s="618"/>
      <c r="X34" s="618"/>
      <c r="Y34" s="620"/>
      <c r="Z34" s="615"/>
    </row>
    <row r="35" spans="1:26" ht="24" customHeight="1" x14ac:dyDescent="0.15">
      <c r="A35" s="618">
        <v>62</v>
      </c>
      <c r="B35" s="618"/>
      <c r="C35" s="618"/>
      <c r="D35" s="618"/>
      <c r="E35" s="618"/>
      <c r="F35" s="618"/>
      <c r="G35" s="618"/>
      <c r="H35" s="618"/>
      <c r="I35" s="618"/>
      <c r="J35" s="618"/>
      <c r="K35" s="618"/>
      <c r="L35" s="618"/>
      <c r="M35" s="618"/>
      <c r="N35" s="618"/>
      <c r="O35" s="618"/>
      <c r="P35" s="618"/>
      <c r="Q35" s="618"/>
      <c r="R35" s="618"/>
      <c r="S35" s="618"/>
      <c r="T35" s="618"/>
      <c r="U35" s="618"/>
      <c r="V35" s="619"/>
      <c r="W35" s="618"/>
      <c r="X35" s="618"/>
      <c r="Y35" s="620"/>
      <c r="Z35" s="615"/>
    </row>
    <row r="36" spans="1:26" ht="24" customHeight="1" x14ac:dyDescent="0.15">
      <c r="A36" s="618">
        <v>64</v>
      </c>
      <c r="B36" s="618"/>
      <c r="C36" s="618"/>
      <c r="D36" s="618"/>
      <c r="E36" s="618"/>
      <c r="F36" s="618"/>
      <c r="G36" s="618"/>
      <c r="H36" s="618"/>
      <c r="I36" s="618"/>
      <c r="J36" s="618"/>
      <c r="K36" s="618"/>
      <c r="L36" s="618"/>
      <c r="M36" s="618"/>
      <c r="N36" s="618"/>
      <c r="O36" s="618"/>
      <c r="P36" s="618"/>
      <c r="Q36" s="618"/>
      <c r="R36" s="618"/>
      <c r="S36" s="618"/>
      <c r="T36" s="618"/>
      <c r="U36" s="618"/>
      <c r="V36" s="619"/>
      <c r="W36" s="618"/>
      <c r="X36" s="618"/>
      <c r="Y36" s="620"/>
      <c r="Z36" s="615"/>
    </row>
    <row r="37" spans="1:26" ht="24" customHeight="1" x14ac:dyDescent="0.15">
      <c r="A37" s="618">
        <v>66</v>
      </c>
      <c r="B37" s="618"/>
      <c r="C37" s="618"/>
      <c r="D37" s="618"/>
      <c r="E37" s="618"/>
      <c r="F37" s="618"/>
      <c r="G37" s="618"/>
      <c r="H37" s="618"/>
      <c r="I37" s="618"/>
      <c r="J37" s="618"/>
      <c r="K37" s="618"/>
      <c r="L37" s="618"/>
      <c r="M37" s="618"/>
      <c r="N37" s="618"/>
      <c r="O37" s="618"/>
      <c r="P37" s="618"/>
      <c r="Q37" s="618"/>
      <c r="R37" s="618"/>
      <c r="S37" s="618"/>
      <c r="T37" s="618"/>
      <c r="U37" s="618"/>
      <c r="V37" s="619"/>
      <c r="W37" s="618"/>
      <c r="X37" s="618"/>
      <c r="Y37" s="620"/>
      <c r="Z37" s="615"/>
    </row>
    <row r="38" spans="1:26" ht="24" customHeight="1" x14ac:dyDescent="0.15">
      <c r="A38" s="618">
        <v>68</v>
      </c>
      <c r="B38" s="618"/>
      <c r="C38" s="618"/>
      <c r="D38" s="618"/>
      <c r="E38" s="618"/>
      <c r="F38" s="618"/>
      <c r="G38" s="618"/>
      <c r="H38" s="618"/>
      <c r="I38" s="618"/>
      <c r="J38" s="618"/>
      <c r="K38" s="618"/>
      <c r="L38" s="618"/>
      <c r="M38" s="618"/>
      <c r="N38" s="618"/>
      <c r="O38" s="618"/>
      <c r="P38" s="618"/>
      <c r="Q38" s="618"/>
      <c r="R38" s="618"/>
      <c r="S38" s="618"/>
      <c r="T38" s="618"/>
      <c r="U38" s="618"/>
      <c r="V38" s="619"/>
      <c r="W38" s="618"/>
      <c r="X38" s="618"/>
      <c r="Y38" s="620"/>
      <c r="Z38" s="615"/>
    </row>
    <row r="39" spans="1:26" ht="24" customHeight="1" x14ac:dyDescent="0.15">
      <c r="A39" s="618">
        <v>70</v>
      </c>
      <c r="B39" s="618"/>
      <c r="C39" s="618"/>
      <c r="D39" s="618"/>
      <c r="E39" s="618"/>
      <c r="F39" s="618"/>
      <c r="G39" s="618"/>
      <c r="H39" s="618"/>
      <c r="I39" s="618"/>
      <c r="J39" s="618"/>
      <c r="K39" s="618"/>
      <c r="L39" s="618"/>
      <c r="M39" s="618"/>
      <c r="N39" s="618"/>
      <c r="O39" s="618"/>
      <c r="P39" s="618"/>
      <c r="Q39" s="618"/>
      <c r="R39" s="618"/>
      <c r="S39" s="618"/>
      <c r="T39" s="618"/>
      <c r="U39" s="618"/>
      <c r="V39" s="619"/>
      <c r="W39" s="618"/>
      <c r="X39" s="618"/>
      <c r="Y39" s="620"/>
      <c r="Z39" s="615"/>
    </row>
    <row r="40" spans="1:26" ht="24" customHeight="1" x14ac:dyDescent="0.15">
      <c r="A40" s="618">
        <v>72</v>
      </c>
      <c r="B40" s="618"/>
      <c r="C40" s="618"/>
      <c r="D40" s="618"/>
      <c r="E40" s="618"/>
      <c r="F40" s="618"/>
      <c r="G40" s="618"/>
      <c r="H40" s="618"/>
      <c r="I40" s="618"/>
      <c r="J40" s="618"/>
      <c r="K40" s="618"/>
      <c r="L40" s="618"/>
      <c r="M40" s="618"/>
      <c r="N40" s="618"/>
      <c r="O40" s="618"/>
      <c r="P40" s="618"/>
      <c r="Q40" s="618"/>
      <c r="R40" s="618"/>
      <c r="S40" s="618"/>
      <c r="T40" s="618"/>
      <c r="U40" s="618"/>
      <c r="V40" s="619"/>
      <c r="W40" s="618"/>
      <c r="X40" s="618"/>
      <c r="Y40" s="620"/>
      <c r="Z40" s="615"/>
    </row>
    <row r="41" spans="1:26" ht="24" customHeight="1" x14ac:dyDescent="0.15">
      <c r="A41" s="618">
        <v>74</v>
      </c>
      <c r="B41" s="618"/>
      <c r="C41" s="618"/>
      <c r="D41" s="618"/>
      <c r="E41" s="618"/>
      <c r="F41" s="618"/>
      <c r="G41" s="618"/>
      <c r="H41" s="618"/>
      <c r="I41" s="618"/>
      <c r="J41" s="618"/>
      <c r="K41" s="618"/>
      <c r="L41" s="618"/>
      <c r="M41" s="618"/>
      <c r="N41" s="618"/>
      <c r="O41" s="618"/>
      <c r="P41" s="618"/>
      <c r="Q41" s="618"/>
      <c r="R41" s="618"/>
      <c r="S41" s="618"/>
      <c r="T41" s="618"/>
      <c r="U41" s="618"/>
      <c r="V41" s="619"/>
      <c r="W41" s="618"/>
      <c r="X41" s="618"/>
      <c r="Y41" s="620"/>
      <c r="Z41" s="615"/>
    </row>
    <row r="42" spans="1:26" ht="24" customHeight="1" x14ac:dyDescent="0.15">
      <c r="A42" s="618">
        <v>76</v>
      </c>
      <c r="B42" s="618"/>
      <c r="C42" s="618"/>
      <c r="D42" s="618"/>
      <c r="E42" s="618"/>
      <c r="F42" s="618"/>
      <c r="G42" s="618"/>
      <c r="H42" s="618"/>
      <c r="I42" s="618"/>
      <c r="J42" s="618"/>
      <c r="K42" s="618"/>
      <c r="L42" s="618"/>
      <c r="M42" s="618"/>
      <c r="N42" s="618"/>
      <c r="O42" s="618"/>
      <c r="P42" s="618"/>
      <c r="Q42" s="618"/>
      <c r="R42" s="618"/>
      <c r="S42" s="618"/>
      <c r="T42" s="618"/>
      <c r="U42" s="618"/>
      <c r="V42" s="619"/>
      <c r="W42" s="618"/>
      <c r="X42" s="618"/>
      <c r="Y42" s="620"/>
      <c r="Z42" s="615"/>
    </row>
    <row r="43" spans="1:26" ht="24" customHeight="1" x14ac:dyDescent="0.15">
      <c r="A43" s="618">
        <v>78</v>
      </c>
      <c r="B43" s="618"/>
      <c r="C43" s="618"/>
      <c r="D43" s="618"/>
      <c r="E43" s="618"/>
      <c r="F43" s="618"/>
      <c r="G43" s="618"/>
      <c r="H43" s="618"/>
      <c r="I43" s="618"/>
      <c r="J43" s="618"/>
      <c r="K43" s="618"/>
      <c r="L43" s="618"/>
      <c r="M43" s="618"/>
      <c r="N43" s="618"/>
      <c r="O43" s="618"/>
      <c r="P43" s="618"/>
      <c r="Q43" s="618"/>
      <c r="R43" s="618"/>
      <c r="S43" s="618"/>
      <c r="T43" s="618"/>
      <c r="U43" s="618"/>
      <c r="V43" s="619"/>
      <c r="W43" s="618"/>
      <c r="X43" s="618"/>
      <c r="Y43" s="620"/>
      <c r="Z43" s="615"/>
    </row>
    <row r="44" spans="1:26" ht="24" customHeight="1" x14ac:dyDescent="0.15">
      <c r="A44" s="618">
        <v>80</v>
      </c>
      <c r="B44" s="618"/>
      <c r="C44" s="618"/>
      <c r="D44" s="618"/>
      <c r="E44" s="618"/>
      <c r="F44" s="618"/>
      <c r="G44" s="618"/>
      <c r="H44" s="618"/>
      <c r="I44" s="618"/>
      <c r="J44" s="618"/>
      <c r="K44" s="618"/>
      <c r="L44" s="618"/>
      <c r="M44" s="618"/>
      <c r="N44" s="618"/>
      <c r="O44" s="618"/>
      <c r="P44" s="618"/>
      <c r="Q44" s="618"/>
      <c r="R44" s="618"/>
      <c r="S44" s="618"/>
      <c r="T44" s="618"/>
      <c r="U44" s="618"/>
      <c r="V44" s="619"/>
      <c r="W44" s="618"/>
      <c r="X44" s="618"/>
      <c r="Y44" s="620"/>
      <c r="Z44" s="615"/>
    </row>
    <row r="45" spans="1:26" ht="24" customHeight="1" x14ac:dyDescent="0.15">
      <c r="A45" s="618">
        <v>82</v>
      </c>
      <c r="B45" s="618"/>
      <c r="C45" s="618"/>
      <c r="D45" s="618"/>
      <c r="E45" s="618"/>
      <c r="F45" s="618"/>
      <c r="G45" s="618"/>
      <c r="H45" s="618"/>
      <c r="I45" s="618"/>
      <c r="J45" s="618"/>
      <c r="K45" s="618"/>
      <c r="L45" s="618"/>
      <c r="M45" s="618"/>
      <c r="N45" s="618"/>
      <c r="O45" s="618"/>
      <c r="P45" s="618"/>
      <c r="Q45" s="618"/>
      <c r="R45" s="618"/>
      <c r="S45" s="618"/>
      <c r="T45" s="618"/>
      <c r="U45" s="618"/>
      <c r="V45" s="619"/>
      <c r="W45" s="618"/>
      <c r="X45" s="618"/>
      <c r="Y45" s="620"/>
      <c r="Z45" s="615"/>
    </row>
    <row r="46" spans="1:26" ht="24" customHeight="1" x14ac:dyDescent="0.15">
      <c r="A46" s="618">
        <v>84</v>
      </c>
      <c r="B46" s="618"/>
      <c r="C46" s="618"/>
      <c r="D46" s="618"/>
      <c r="E46" s="618"/>
      <c r="F46" s="618"/>
      <c r="G46" s="618"/>
      <c r="H46" s="618"/>
      <c r="I46" s="618"/>
      <c r="J46" s="618"/>
      <c r="K46" s="618"/>
      <c r="L46" s="618"/>
      <c r="M46" s="618"/>
      <c r="N46" s="618"/>
      <c r="O46" s="618"/>
      <c r="P46" s="618"/>
      <c r="Q46" s="618"/>
      <c r="R46" s="618"/>
      <c r="S46" s="618"/>
      <c r="T46" s="618"/>
      <c r="U46" s="618"/>
      <c r="V46" s="619"/>
      <c r="W46" s="618"/>
      <c r="X46" s="618"/>
      <c r="Y46" s="620"/>
      <c r="Z46" s="615"/>
    </row>
    <row r="47" spans="1:26" ht="24" customHeight="1" x14ac:dyDescent="0.15">
      <c r="A47" s="618">
        <v>86</v>
      </c>
      <c r="B47" s="618"/>
      <c r="C47" s="618"/>
      <c r="D47" s="618"/>
      <c r="E47" s="618"/>
      <c r="F47" s="618"/>
      <c r="G47" s="618"/>
      <c r="H47" s="618"/>
      <c r="I47" s="618"/>
      <c r="J47" s="618"/>
      <c r="K47" s="618"/>
      <c r="L47" s="618"/>
      <c r="M47" s="618"/>
      <c r="N47" s="618"/>
      <c r="O47" s="618"/>
      <c r="P47" s="618"/>
      <c r="Q47" s="618"/>
      <c r="R47" s="618"/>
      <c r="S47" s="618"/>
      <c r="T47" s="618"/>
      <c r="U47" s="618"/>
      <c r="V47" s="619"/>
      <c r="W47" s="618"/>
      <c r="X47" s="618"/>
      <c r="Y47" s="620"/>
      <c r="Z47" s="615"/>
    </row>
    <row r="48" spans="1:26" ht="24" customHeight="1" x14ac:dyDescent="0.15">
      <c r="A48" s="618">
        <v>88</v>
      </c>
      <c r="B48" s="618"/>
      <c r="C48" s="618"/>
      <c r="D48" s="618"/>
      <c r="E48" s="618"/>
      <c r="F48" s="618"/>
      <c r="G48" s="618"/>
      <c r="H48" s="618"/>
      <c r="I48" s="618"/>
      <c r="J48" s="618"/>
      <c r="K48" s="618"/>
      <c r="L48" s="618"/>
      <c r="M48" s="618"/>
      <c r="N48" s="618"/>
      <c r="O48" s="618"/>
      <c r="P48" s="618"/>
      <c r="Q48" s="618"/>
      <c r="R48" s="618"/>
      <c r="S48" s="618"/>
      <c r="T48" s="618"/>
      <c r="U48" s="618"/>
      <c r="V48" s="619"/>
      <c r="W48" s="618"/>
      <c r="X48" s="618"/>
      <c r="Y48" s="620"/>
      <c r="Z48" s="615"/>
    </row>
    <row r="49" spans="1:26" ht="24" customHeight="1" x14ac:dyDescent="0.15">
      <c r="A49" s="618">
        <v>90</v>
      </c>
      <c r="B49" s="618"/>
      <c r="C49" s="618"/>
      <c r="D49" s="618"/>
      <c r="E49" s="618"/>
      <c r="F49" s="618"/>
      <c r="G49" s="618"/>
      <c r="H49" s="618"/>
      <c r="I49" s="618"/>
      <c r="J49" s="618"/>
      <c r="K49" s="618"/>
      <c r="L49" s="618"/>
      <c r="M49" s="618"/>
      <c r="N49" s="618"/>
      <c r="O49" s="618"/>
      <c r="P49" s="618"/>
      <c r="Q49" s="618"/>
      <c r="R49" s="618"/>
      <c r="S49" s="618"/>
      <c r="T49" s="618"/>
      <c r="U49" s="618"/>
      <c r="V49" s="619"/>
      <c r="W49" s="618"/>
      <c r="X49" s="618"/>
      <c r="Y49" s="620"/>
      <c r="Z49" s="615"/>
    </row>
    <row r="50" spans="1:26" ht="24" customHeight="1" x14ac:dyDescent="0.15">
      <c r="A50" s="618">
        <v>92</v>
      </c>
      <c r="B50" s="618"/>
      <c r="C50" s="618"/>
      <c r="D50" s="618"/>
      <c r="E50" s="618"/>
      <c r="F50" s="618"/>
      <c r="G50" s="618"/>
      <c r="H50" s="618"/>
      <c r="I50" s="618"/>
      <c r="J50" s="618"/>
      <c r="K50" s="618"/>
      <c r="L50" s="618"/>
      <c r="M50" s="618"/>
      <c r="N50" s="618"/>
      <c r="O50" s="618"/>
      <c r="P50" s="618"/>
      <c r="Q50" s="618"/>
      <c r="R50" s="618"/>
      <c r="S50" s="618"/>
      <c r="T50" s="618"/>
      <c r="U50" s="618"/>
      <c r="V50" s="619"/>
      <c r="W50" s="618"/>
      <c r="X50" s="618"/>
      <c r="Y50" s="620"/>
      <c r="Z50" s="615"/>
    </row>
    <row r="51" spans="1:26" ht="24" customHeight="1" x14ac:dyDescent="0.15">
      <c r="A51" s="618">
        <v>94</v>
      </c>
      <c r="B51" s="618"/>
      <c r="C51" s="618"/>
      <c r="D51" s="618"/>
      <c r="E51" s="618"/>
      <c r="F51" s="618"/>
      <c r="G51" s="618"/>
      <c r="H51" s="618"/>
      <c r="I51" s="618"/>
      <c r="J51" s="618"/>
      <c r="K51" s="618"/>
      <c r="L51" s="618"/>
      <c r="M51" s="618"/>
      <c r="N51" s="618"/>
      <c r="O51" s="618"/>
      <c r="P51" s="618"/>
      <c r="Q51" s="618"/>
      <c r="R51" s="618"/>
      <c r="S51" s="618"/>
      <c r="T51" s="618"/>
      <c r="U51" s="618"/>
      <c r="V51" s="619"/>
      <c r="W51" s="618"/>
      <c r="X51" s="618"/>
      <c r="Y51" s="620"/>
      <c r="Z51" s="615"/>
    </row>
    <row r="52" spans="1:26" ht="24" customHeight="1" x14ac:dyDescent="0.15">
      <c r="A52" s="618">
        <v>96</v>
      </c>
      <c r="B52" s="618"/>
      <c r="C52" s="618"/>
      <c r="D52" s="618"/>
      <c r="E52" s="618"/>
      <c r="F52" s="618"/>
      <c r="G52" s="618"/>
      <c r="H52" s="618"/>
      <c r="I52" s="618"/>
      <c r="J52" s="618"/>
      <c r="K52" s="618"/>
      <c r="L52" s="618"/>
      <c r="M52" s="618"/>
      <c r="N52" s="618"/>
      <c r="O52" s="618"/>
      <c r="P52" s="618"/>
      <c r="Q52" s="618"/>
      <c r="R52" s="618"/>
      <c r="S52" s="618"/>
      <c r="T52" s="618"/>
      <c r="U52" s="618"/>
      <c r="V52" s="619"/>
      <c r="W52" s="618"/>
      <c r="X52" s="618"/>
      <c r="Y52" s="620"/>
      <c r="Z52" s="615"/>
    </row>
    <row r="53" spans="1:26" ht="24" customHeight="1" x14ac:dyDescent="0.15">
      <c r="A53" s="618">
        <v>98</v>
      </c>
      <c r="B53" s="618"/>
      <c r="C53" s="618"/>
      <c r="D53" s="618"/>
      <c r="E53" s="618"/>
      <c r="F53" s="618"/>
      <c r="G53" s="618"/>
      <c r="H53" s="618"/>
      <c r="I53" s="618"/>
      <c r="J53" s="618"/>
      <c r="K53" s="618"/>
      <c r="L53" s="618"/>
      <c r="M53" s="618"/>
      <c r="N53" s="618"/>
      <c r="O53" s="618"/>
      <c r="P53" s="618"/>
      <c r="Q53" s="618"/>
      <c r="R53" s="618"/>
      <c r="S53" s="618"/>
      <c r="T53" s="618"/>
      <c r="U53" s="618"/>
      <c r="V53" s="619"/>
      <c r="W53" s="618"/>
      <c r="X53" s="618"/>
      <c r="Y53" s="620"/>
      <c r="Z53" s="615"/>
    </row>
    <row r="54" spans="1:26" ht="24" customHeight="1" x14ac:dyDescent="0.15">
      <c r="A54" s="618">
        <v>100</v>
      </c>
      <c r="B54" s="618"/>
      <c r="C54" s="618"/>
      <c r="D54" s="618"/>
      <c r="E54" s="618"/>
      <c r="F54" s="618"/>
      <c r="G54" s="618"/>
      <c r="H54" s="618"/>
      <c r="I54" s="618"/>
      <c r="J54" s="618"/>
      <c r="K54" s="618"/>
      <c r="L54" s="618"/>
      <c r="M54" s="618"/>
      <c r="N54" s="618"/>
      <c r="O54" s="618"/>
      <c r="P54" s="618"/>
      <c r="Q54" s="618"/>
      <c r="R54" s="618"/>
      <c r="S54" s="618"/>
      <c r="T54" s="618"/>
      <c r="U54" s="618"/>
      <c r="V54" s="619"/>
      <c r="W54" s="618"/>
      <c r="X54" s="618"/>
      <c r="Y54" s="620"/>
      <c r="Z54" s="615"/>
    </row>
    <row r="55" spans="1:26" ht="24" customHeight="1" x14ac:dyDescent="0.15">
      <c r="A55" s="615" t="s">
        <v>56</v>
      </c>
      <c r="B55" s="615"/>
      <c r="C55" s="615"/>
      <c r="D55" s="615"/>
      <c r="E55" s="615"/>
      <c r="F55" s="615"/>
      <c r="G55" s="615"/>
      <c r="H55" s="615"/>
      <c r="I55" s="615"/>
      <c r="J55" s="615"/>
      <c r="K55" s="615"/>
      <c r="L55" s="615"/>
      <c r="M55" s="615"/>
      <c r="N55" s="615"/>
      <c r="O55" s="615"/>
      <c r="P55" s="615"/>
      <c r="Q55" s="615"/>
      <c r="R55" s="615"/>
      <c r="S55" s="615"/>
      <c r="T55" s="615"/>
      <c r="U55" s="615"/>
      <c r="V55" s="615"/>
      <c r="W55" s="615">
        <f>SUM(W7:W34)</f>
        <v>0</v>
      </c>
      <c r="X55" s="615"/>
      <c r="Y55" s="617"/>
      <c r="Z55" s="615"/>
    </row>
    <row r="56" spans="1:26" ht="24" customHeight="1" x14ac:dyDescent="0.15"/>
    <row r="57" spans="1:26" ht="24" customHeight="1" x14ac:dyDescent="0.15"/>
    <row r="58" spans="1:26" ht="24" customHeight="1" x14ac:dyDescent="0.15"/>
    <row r="59" spans="1:26" ht="24" customHeight="1" x14ac:dyDescent="0.15"/>
    <row r="60" spans="1:26" ht="24" customHeight="1" x14ac:dyDescent="0.15"/>
    <row r="61" spans="1:26" ht="24" customHeight="1" x14ac:dyDescent="0.15"/>
    <row r="62" spans="1:26" ht="24" customHeight="1" x14ac:dyDescent="0.15"/>
    <row r="63" spans="1:26" ht="24" customHeight="1" x14ac:dyDescent="0.15"/>
    <row r="64" spans="1:26"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sheetData>
  <sheetProtection selectLockedCells="1" selectUnlockedCells="1"/>
  <mergeCells count="15">
    <mergeCell ref="Z5:Z6"/>
    <mergeCell ref="A5:A6"/>
    <mergeCell ref="V5:V6"/>
    <mergeCell ref="W5:W6"/>
    <mergeCell ref="X5:X6"/>
    <mergeCell ref="Y5:Y6"/>
    <mergeCell ref="B5:U5"/>
    <mergeCell ref="B4:F4"/>
    <mergeCell ref="G4:H4"/>
    <mergeCell ref="V4:Z4"/>
    <mergeCell ref="A1:Z1"/>
    <mergeCell ref="B2:Z2"/>
    <mergeCell ref="B3:F3"/>
    <mergeCell ref="G3:H3"/>
    <mergeCell ref="V3:Z3"/>
  </mergeCells>
  <phoneticPr fontId="41" type="noConversion"/>
  <pageMargins left="0.75" right="0.75" top="1" bottom="1" header="0.51180555555555551" footer="0.51180555555555551"/>
  <pageSetup paperSize="9" scale="64" firstPageNumber="0" orientation="portrait" horizontalDpi="300" verticalDpi="300"/>
  <headerFooter alignWithMargins="0"/>
  <ignoredErrors>
    <ignoredError sqref="I6:U6 A26:A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05"/>
  <sheetViews>
    <sheetView zoomScale="85" zoomScaleNormal="85" workbookViewId="0">
      <selection activeCell="G30" sqref="G30"/>
    </sheetView>
  </sheetViews>
  <sheetFormatPr defaultColWidth="8.6640625" defaultRowHeight="13.5" x14ac:dyDescent="0.15"/>
  <cols>
    <col min="1" max="1" width="2.6640625" customWidth="1"/>
    <col min="2" max="2" width="19.6640625" customWidth="1"/>
    <col min="3" max="3" width="11.109375" customWidth="1"/>
    <col min="4" max="4" width="9.109375" customWidth="1"/>
    <col min="5" max="5" width="11" customWidth="1"/>
    <col min="6" max="6" width="9.109375" customWidth="1"/>
    <col min="7" max="7" width="13.33203125" customWidth="1"/>
    <col min="8" max="8" width="11.109375" customWidth="1"/>
    <col min="9" max="9" width="11.33203125" customWidth="1"/>
    <col min="10" max="10" width="9.33203125" customWidth="1"/>
    <col min="11" max="11" width="6.5546875" customWidth="1"/>
    <col min="12" max="12" width="17.109375" customWidth="1"/>
  </cols>
  <sheetData>
    <row r="1" spans="1:12" ht="26.25" customHeight="1" x14ac:dyDescent="0.15">
      <c r="A1" s="1957" t="s">
        <v>369</v>
      </c>
      <c r="B1" s="1957"/>
      <c r="C1" s="1957"/>
      <c r="D1" s="1957"/>
      <c r="E1" s="1957"/>
      <c r="F1" s="1957"/>
      <c r="G1" s="1957"/>
      <c r="H1" s="1957"/>
      <c r="I1" s="1957"/>
      <c r="J1" s="1957"/>
      <c r="K1" s="1957"/>
      <c r="L1" s="1957"/>
    </row>
    <row r="2" spans="1:12" ht="16.5" customHeight="1" x14ac:dyDescent="0.15">
      <c r="A2" s="1958" t="s">
        <v>183</v>
      </c>
      <c r="B2" s="1958"/>
      <c r="C2" s="1959"/>
      <c r="D2" s="1959"/>
      <c r="E2" s="1959"/>
      <c r="F2" s="1959"/>
      <c r="G2" s="1959"/>
      <c r="H2" s="1959"/>
      <c r="I2" s="621" t="s">
        <v>125</v>
      </c>
      <c r="J2" s="622"/>
      <c r="K2" s="623"/>
      <c r="L2" s="624" t="s">
        <v>4</v>
      </c>
    </row>
    <row r="3" spans="1:12" ht="16.5" customHeight="1" x14ac:dyDescent="0.15">
      <c r="A3" s="1960" t="s">
        <v>184</v>
      </c>
      <c r="B3" s="1960"/>
      <c r="C3" s="1961" t="s">
        <v>185</v>
      </c>
      <c r="D3" s="1961"/>
      <c r="E3" s="1961" t="s">
        <v>186</v>
      </c>
      <c r="F3" s="1961"/>
      <c r="G3" s="1962" t="s">
        <v>187</v>
      </c>
      <c r="H3" s="1961" t="s">
        <v>77</v>
      </c>
      <c r="I3" s="1961"/>
      <c r="J3" s="1963" t="s">
        <v>370</v>
      </c>
      <c r="K3" s="1963"/>
      <c r="L3" s="1964" t="s">
        <v>56</v>
      </c>
    </row>
    <row r="4" spans="1:12" ht="17.25" customHeight="1" x14ac:dyDescent="0.15">
      <c r="A4" s="625"/>
      <c r="B4" s="626" t="s">
        <v>189</v>
      </c>
      <c r="C4" s="627"/>
      <c r="D4" s="628" t="s">
        <v>83</v>
      </c>
      <c r="E4" s="627" t="s">
        <v>190</v>
      </c>
      <c r="F4" s="629" t="s">
        <v>83</v>
      </c>
      <c r="G4" s="1962"/>
      <c r="H4" s="630"/>
      <c r="I4" s="628" t="s">
        <v>191</v>
      </c>
      <c r="J4" s="1963"/>
      <c r="K4" s="1963"/>
      <c r="L4" s="1964"/>
    </row>
    <row r="5" spans="1:12" ht="17.25" customHeight="1" x14ac:dyDescent="0.15"/>
    <row r="6" spans="1:12" ht="17.25" customHeight="1" x14ac:dyDescent="0.15"/>
    <row r="7" spans="1:12" ht="17.25" customHeight="1" x14ac:dyDescent="0.15"/>
    <row r="8" spans="1:12" ht="17.25" customHeight="1" x14ac:dyDescent="0.15"/>
    <row r="9" spans="1:12" ht="17.25" customHeight="1" x14ac:dyDescent="0.15"/>
    <row r="10" spans="1:12" ht="17.25" customHeight="1" x14ac:dyDescent="0.15"/>
    <row r="11" spans="1:12" ht="17.25" customHeight="1" x14ac:dyDescent="0.15"/>
    <row r="12" spans="1:12" ht="17.25" customHeight="1" x14ac:dyDescent="0.15"/>
    <row r="13" spans="1:12" ht="17.25" customHeight="1" x14ac:dyDescent="0.15"/>
    <row r="14" spans="1:12" ht="17.25" customHeight="1" x14ac:dyDescent="0.15"/>
    <row r="15" spans="1:12" ht="17.25" customHeight="1" x14ac:dyDescent="0.15"/>
    <row r="16" spans="1:12" ht="17.25" customHeight="1" x14ac:dyDescent="0.15"/>
    <row r="17" ht="17.25" customHeight="1" x14ac:dyDescent="0.15"/>
    <row r="18" ht="17.25" customHeight="1" x14ac:dyDescent="0.15"/>
    <row r="19" ht="17.25" customHeight="1" x14ac:dyDescent="0.15"/>
    <row r="20" ht="17.25" customHeight="1" x14ac:dyDescent="0.15"/>
    <row r="21" ht="17.25" customHeight="1" x14ac:dyDescent="0.15"/>
    <row r="22" ht="17.25" customHeight="1" x14ac:dyDescent="0.15"/>
    <row r="23" ht="17.25" customHeight="1" x14ac:dyDescent="0.15"/>
    <row r="24" ht="17.25" customHeight="1" x14ac:dyDescent="0.15"/>
    <row r="25" ht="17.25" customHeight="1" x14ac:dyDescent="0.15"/>
    <row r="26" ht="17.25" customHeight="1" x14ac:dyDescent="0.15"/>
    <row r="27" ht="17.25" customHeight="1" x14ac:dyDescent="0.15"/>
    <row r="28" ht="17.25" customHeight="1" x14ac:dyDescent="0.15"/>
    <row r="29" ht="17.25" customHeight="1" x14ac:dyDescent="0.15"/>
    <row r="30" ht="17.25" customHeight="1" x14ac:dyDescent="0.15"/>
    <row r="31" ht="17.25" customHeight="1" x14ac:dyDescent="0.15"/>
    <row r="32"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sheetData>
  <sheetProtection selectLockedCells="1" selectUnlockedCells="1"/>
  <mergeCells count="10">
    <mergeCell ref="A1:L1"/>
    <mergeCell ref="A2:B2"/>
    <mergeCell ref="C2:H2"/>
    <mergeCell ref="A3:B3"/>
    <mergeCell ref="C3:D3"/>
    <mergeCell ref="E3:F3"/>
    <mergeCell ref="G3:G4"/>
    <mergeCell ref="H3:I3"/>
    <mergeCell ref="J3:K4"/>
    <mergeCell ref="L3:L4"/>
  </mergeCells>
  <phoneticPr fontId="41" type="noConversion"/>
  <pageMargins left="0.75" right="0.75" top="1" bottom="1"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
  <sheetViews>
    <sheetView zoomScale="85" zoomScaleNormal="85" workbookViewId="0">
      <selection activeCell="H42" sqref="H42"/>
    </sheetView>
  </sheetViews>
  <sheetFormatPr defaultColWidth="8" defaultRowHeight="16.5" x14ac:dyDescent="0.15"/>
  <cols>
    <col min="1" max="1" width="2.33203125" style="631" customWidth="1"/>
    <col min="2" max="2" width="17.44140625" style="631" customWidth="1"/>
    <col min="3" max="3" width="10.44140625" style="631" customWidth="1"/>
    <col min="4" max="4" width="8" style="631"/>
    <col min="5" max="5" width="9.33203125" style="631" customWidth="1"/>
    <col min="6" max="6" width="10.6640625" style="631" customWidth="1"/>
    <col min="7" max="8" width="8" style="631"/>
    <col min="9" max="9" width="13.88671875" style="631" customWidth="1"/>
    <col min="10" max="10" width="10" style="631" customWidth="1"/>
    <col min="11" max="11" width="8" style="631"/>
    <col min="12" max="12" width="16" style="631" customWidth="1"/>
    <col min="13" max="16384" width="8" style="631"/>
  </cols>
  <sheetData>
    <row r="1" spans="1:12" x14ac:dyDescent="0.15">
      <c r="A1" s="632"/>
      <c r="B1" s="633" t="s">
        <v>371</v>
      </c>
      <c r="C1" s="1965"/>
      <c r="D1" s="1965"/>
      <c r="E1" s="634"/>
      <c r="F1" s="635"/>
      <c r="G1" s="636"/>
      <c r="H1" s="637"/>
      <c r="I1" s="638"/>
      <c r="J1" s="635"/>
      <c r="K1" s="638"/>
      <c r="L1" s="639"/>
    </row>
  </sheetData>
  <sheetProtection selectLockedCells="1" selectUnlockedCells="1"/>
  <mergeCells count="1">
    <mergeCell ref="C1:D1"/>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4" width="8" style="631"/>
    <col min="5" max="5" width="10.6640625" style="631" customWidth="1"/>
    <col min="6" max="6" width="8" style="631"/>
    <col min="7" max="7" width="9.6640625" style="631" customWidth="1"/>
    <col min="8" max="8" width="8" style="631"/>
    <col min="9" max="9" width="9.88671875" style="631" customWidth="1"/>
    <col min="10" max="10" width="11.33203125" style="631" customWidth="1"/>
    <col min="11" max="11" width="8" style="631"/>
    <col min="12" max="12" width="15" style="631" customWidth="1"/>
    <col min="13" max="16384" width="8" style="631"/>
  </cols>
  <sheetData>
    <row r="1" spans="1:12" x14ac:dyDescent="0.15">
      <c r="A1" s="632"/>
      <c r="B1" s="640" t="s">
        <v>192</v>
      </c>
      <c r="C1" s="641"/>
      <c r="D1" s="642"/>
      <c r="E1" s="643"/>
      <c r="F1" s="642"/>
      <c r="G1" s="644"/>
      <c r="H1" s="644"/>
      <c r="I1" s="645"/>
      <c r="J1" s="646"/>
      <c r="K1" s="642"/>
      <c r="L1"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66"/>
  <sheetViews>
    <sheetView zoomScaleNormal="100" zoomScaleSheetLayoutView="115" workbookViewId="0">
      <pane xSplit="1" ySplit="9" topLeftCell="B10" activePane="bottomRight" state="frozen"/>
      <selection activeCell="G40" sqref="G40"/>
      <selection pane="topRight" activeCell="G40" sqref="G40"/>
      <selection pane="bottomLeft" activeCell="G40" sqref="G40"/>
      <selection pane="bottomRight" activeCell="V12" sqref="V12"/>
    </sheetView>
  </sheetViews>
  <sheetFormatPr defaultColWidth="9" defaultRowHeight="13.5" x14ac:dyDescent="0.15"/>
  <cols>
    <col min="1" max="1" width="4.5546875" customWidth="1"/>
    <col min="2" max="11" width="3.33203125" customWidth="1"/>
    <col min="12" max="21" width="4.44140625" customWidth="1"/>
    <col min="22" max="22" width="5.109375" style="107" customWidth="1"/>
    <col min="23" max="23" width="4.6640625" style="107" customWidth="1"/>
    <col min="24" max="43" width="3.33203125" style="107" customWidth="1"/>
    <col min="44" max="44" width="5.88671875" style="107" customWidth="1"/>
    <col min="45" max="55" width="3.33203125" style="107" customWidth="1"/>
    <col min="56" max="64" width="3.33203125" style="108" customWidth="1"/>
    <col min="65" max="65" width="4.6640625" style="108" customWidth="1"/>
    <col min="66" max="75" width="3.33203125" style="108" customWidth="1"/>
    <col min="76" max="76" width="5.109375" style="107" customWidth="1"/>
    <col min="77" max="77" width="4.6640625" style="107" customWidth="1"/>
    <col min="78" max="78" width="6.109375" style="107" customWidth="1"/>
    <col min="79" max="97" width="3.33203125" style="107" customWidth="1"/>
    <col min="98" max="98" width="5.88671875" style="107" customWidth="1"/>
    <col min="99" max="109" width="3.33203125" style="107" customWidth="1"/>
    <col min="110" max="129" width="3.33203125" style="108" customWidth="1"/>
    <col min="130" max="131" width="5.88671875" style="108" customWidth="1"/>
    <col min="132" max="151" width="4.44140625" style="108" customWidth="1"/>
    <col min="152" max="152" width="5.88671875" style="108" customWidth="1"/>
    <col min="153" max="166" width="4.5546875" style="108" customWidth="1"/>
    <col min="167" max="183" width="4.5546875" customWidth="1"/>
    <col min="184" max="185" width="1.5546875" customWidth="1"/>
    <col min="186" max="186" width="4.109375" customWidth="1"/>
    <col min="187" max="187" width="8.44140625" customWidth="1"/>
    <col min="188" max="188" width="5.33203125" customWidth="1"/>
    <col min="189" max="191" width="4.6640625" customWidth="1"/>
    <col min="192" max="197" width="4.88671875" customWidth="1"/>
    <col min="198" max="198" width="4.6640625" customWidth="1"/>
    <col min="199" max="208" width="4.88671875" customWidth="1"/>
    <col min="209" max="209" width="6.109375" customWidth="1"/>
    <col min="210" max="210" width="4.6640625" customWidth="1"/>
    <col min="211" max="211" width="4.5546875" customWidth="1"/>
    <col min="212" max="231" width="4.6640625" customWidth="1"/>
  </cols>
  <sheetData>
    <row r="1" spans="1:256" s="109" customFormat="1" ht="22.5" customHeight="1" x14ac:dyDescent="0.15">
      <c r="A1" s="1783" t="s">
        <v>40</v>
      </c>
      <c r="B1" s="1783"/>
      <c r="C1" s="1783"/>
      <c r="D1" s="1783"/>
      <c r="E1" s="1783"/>
      <c r="F1" s="1783"/>
      <c r="G1" s="1783"/>
      <c r="H1" s="1783"/>
      <c r="I1" s="1783"/>
      <c r="J1" s="1783"/>
      <c r="K1" s="1783"/>
      <c r="L1" s="1783"/>
      <c r="M1" s="1783"/>
      <c r="N1" s="1783"/>
      <c r="O1" s="1783"/>
      <c r="P1" s="1783"/>
      <c r="Q1" s="1783"/>
      <c r="R1" s="1783"/>
      <c r="S1" s="1783"/>
      <c r="T1" s="1783"/>
      <c r="U1" s="1783"/>
      <c r="V1" s="1783"/>
      <c r="W1" s="1783"/>
      <c r="X1" s="1783"/>
      <c r="Y1" s="1783"/>
      <c r="Z1" s="1783"/>
      <c r="AA1" s="1783"/>
      <c r="AB1" s="1783"/>
      <c r="AC1" s="1783"/>
      <c r="AD1" s="1783"/>
      <c r="AE1" s="1783"/>
      <c r="AF1" s="1783"/>
      <c r="AG1" s="1783"/>
      <c r="AH1" s="1783"/>
      <c r="AI1" s="1783"/>
      <c r="AJ1" s="1783"/>
      <c r="AK1" s="1783"/>
      <c r="AL1" s="1783"/>
      <c r="AM1" s="1783"/>
      <c r="AN1" s="1783"/>
      <c r="AO1" s="1783"/>
      <c r="AP1" s="1783"/>
      <c r="AQ1" s="1783"/>
      <c r="AR1" s="1783"/>
      <c r="AS1" s="1783"/>
      <c r="AT1" s="1783"/>
      <c r="AU1" s="1783"/>
      <c r="AV1" s="1783"/>
      <c r="AW1" s="1783"/>
      <c r="AX1" s="1783"/>
      <c r="AY1" s="1783"/>
      <c r="AZ1" s="1783"/>
      <c r="BA1" s="1783"/>
      <c r="BB1" s="1783"/>
      <c r="BC1" s="1783"/>
      <c r="BD1" s="1783"/>
      <c r="BE1" s="1783"/>
      <c r="BF1" s="1783"/>
      <c r="BG1" s="1783"/>
      <c r="BH1" s="1783"/>
      <c r="BI1" s="1783"/>
      <c r="BJ1" s="1783"/>
      <c r="BK1" s="1783"/>
      <c r="BL1" s="1783"/>
      <c r="BM1" s="1783"/>
      <c r="BN1" s="1783"/>
      <c r="BO1" s="1783"/>
      <c r="BP1" s="1783"/>
      <c r="BQ1" s="1783"/>
      <c r="BR1" s="1783"/>
      <c r="BS1" s="1783"/>
      <c r="BT1" s="1783"/>
      <c r="BU1" s="1783"/>
      <c r="BV1" s="1783"/>
      <c r="BW1" s="1783"/>
      <c r="BX1" s="1783"/>
      <c r="BY1" s="1783"/>
      <c r="BZ1" s="1783"/>
      <c r="CA1" s="1783"/>
      <c r="CB1" s="1783"/>
      <c r="CC1" s="1783"/>
      <c r="CD1" s="1783"/>
      <c r="CE1" s="1783"/>
      <c r="CF1" s="1783"/>
      <c r="CG1" s="1783"/>
      <c r="CH1" s="1783"/>
      <c r="CI1" s="1783"/>
      <c r="CJ1" s="1783"/>
      <c r="CK1" s="1783"/>
      <c r="CL1" s="1783"/>
      <c r="CM1" s="1783"/>
      <c r="CN1" s="1783"/>
      <c r="CO1" s="1783"/>
      <c r="CP1" s="1783"/>
      <c r="CQ1" s="1783"/>
      <c r="CR1" s="1783"/>
      <c r="CS1" s="1783"/>
      <c r="CT1" s="1783"/>
      <c r="CU1" s="1783"/>
      <c r="CV1" s="1783"/>
      <c r="CW1" s="1783"/>
      <c r="CX1" s="1783"/>
      <c r="CY1" s="1783"/>
      <c r="CZ1" s="1783"/>
      <c r="DA1" s="1783"/>
      <c r="DB1" s="1783"/>
      <c r="DC1" s="1783"/>
      <c r="DD1" s="1783"/>
      <c r="DE1" s="1783"/>
      <c r="DF1" s="1783"/>
      <c r="DG1" s="1783"/>
      <c r="DH1" s="1783"/>
      <c r="DI1" s="1783"/>
      <c r="DJ1" s="1783"/>
      <c r="DK1" s="1783"/>
      <c r="DL1" s="1783"/>
      <c r="DM1" s="1783"/>
      <c r="DN1" s="1783"/>
      <c r="DO1" s="1783"/>
      <c r="DP1" s="1783"/>
      <c r="DQ1" s="1783"/>
      <c r="DR1" s="1783"/>
      <c r="DS1" s="1783"/>
      <c r="DT1" s="1783"/>
      <c r="DU1" s="1783"/>
      <c r="DV1" s="1783"/>
      <c r="DW1" s="1783"/>
      <c r="DX1" s="1783"/>
      <c r="DY1" s="1783"/>
      <c r="DZ1" s="1783"/>
      <c r="EA1" s="1783"/>
      <c r="EB1" s="1783"/>
      <c r="EC1" s="1783"/>
      <c r="ED1" s="1783"/>
      <c r="EE1" s="1783"/>
      <c r="EF1" s="1783"/>
      <c r="EG1" s="1783"/>
      <c r="EH1" s="1783"/>
      <c r="EI1" s="1783"/>
      <c r="EJ1" s="1783"/>
      <c r="EK1" s="1783"/>
      <c r="EL1" s="1783"/>
      <c r="EM1" s="1783"/>
      <c r="EN1" s="1783"/>
      <c r="EO1" s="1783"/>
      <c r="EP1" s="1783"/>
      <c r="EQ1" s="1783"/>
      <c r="ER1" s="1783"/>
      <c r="ES1" s="1783"/>
      <c r="ET1" s="1783"/>
      <c r="EU1" s="1783"/>
      <c r="EV1" s="1783"/>
      <c r="EW1" s="1783"/>
      <c r="EX1" s="1783"/>
      <c r="EY1" s="1783"/>
      <c r="EZ1" s="1783"/>
      <c r="FA1" s="1783"/>
      <c r="FB1" s="1783"/>
      <c r="FC1" s="1783"/>
      <c r="FD1" s="1783"/>
      <c r="FE1" s="1783"/>
      <c r="FF1" s="1783"/>
      <c r="FG1" s="1783"/>
      <c r="FH1" s="1783"/>
      <c r="FI1" s="1783"/>
      <c r="FJ1" s="1783"/>
      <c r="FK1" s="1783"/>
      <c r="FL1" s="1783"/>
      <c r="FM1" s="1783"/>
      <c r="FN1" s="1783"/>
      <c r="FO1" s="1783"/>
      <c r="FP1" s="1783"/>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IV1" s="839"/>
    </row>
    <row r="2" spans="1:256" ht="16.5" customHeight="1" x14ac:dyDescent="0.15">
      <c r="A2" s="1777" t="s">
        <v>41</v>
      </c>
      <c r="B2" s="1777"/>
      <c r="C2" s="1777"/>
      <c r="D2" s="1777"/>
      <c r="E2" s="1777"/>
      <c r="F2" s="1777"/>
      <c r="G2" s="1778"/>
      <c r="H2" s="1778"/>
      <c r="I2" s="1778"/>
      <c r="J2" s="1778"/>
      <c r="K2" s="1778"/>
      <c r="L2" s="1778"/>
      <c r="M2" s="1778"/>
      <c r="N2" s="1778"/>
      <c r="O2" s="1778"/>
      <c r="P2" s="1778"/>
      <c r="Q2" s="1778"/>
      <c r="R2" s="1778"/>
      <c r="S2" s="1778"/>
      <c r="T2" s="1778"/>
      <c r="U2" s="1778"/>
      <c r="V2" s="1778"/>
      <c r="W2" s="1778"/>
      <c r="X2" s="110"/>
      <c r="Y2" s="110"/>
      <c r="Z2" s="110"/>
      <c r="AA2" s="110"/>
      <c r="AB2" s="110"/>
      <c r="AC2" s="110"/>
      <c r="AD2" s="110"/>
      <c r="AE2" s="110"/>
      <c r="AF2" s="1779" t="s">
        <v>3</v>
      </c>
      <c r="AG2" s="1779"/>
      <c r="AH2" s="1779"/>
      <c r="AI2" s="1779"/>
      <c r="AJ2" s="1779"/>
      <c r="AK2" s="1780"/>
      <c r="AL2" s="1780"/>
      <c r="AM2" s="1776" t="s">
        <v>4</v>
      </c>
      <c r="AN2" s="1776"/>
      <c r="AO2" s="110"/>
      <c r="AP2" s="110"/>
      <c r="AQ2" s="110"/>
      <c r="AR2" s="110"/>
      <c r="AS2" s="110"/>
      <c r="AT2" s="110"/>
      <c r="AU2" s="110"/>
      <c r="AV2" s="110"/>
      <c r="AW2" s="110"/>
      <c r="AX2" s="110"/>
      <c r="AY2" s="110"/>
      <c r="AZ2" s="110"/>
      <c r="BA2" s="110"/>
      <c r="BB2" s="110"/>
      <c r="BD2" s="111"/>
      <c r="BE2" s="109"/>
      <c r="BF2" s="109"/>
      <c r="BG2" s="109"/>
      <c r="BH2" s="107"/>
      <c r="BI2" s="107"/>
      <c r="BJ2" s="107"/>
      <c r="BK2" s="107"/>
      <c r="BL2" s="107"/>
      <c r="BM2" s="107"/>
      <c r="BN2" s="107"/>
      <c r="BO2" s="107"/>
      <c r="BP2" s="107"/>
      <c r="BQ2" s="107"/>
      <c r="BR2" s="107"/>
      <c r="BS2" s="107"/>
      <c r="BT2" s="107"/>
      <c r="BU2" s="107"/>
      <c r="BV2" s="107"/>
      <c r="BW2" s="107"/>
      <c r="BZ2" s="112"/>
      <c r="CA2" s="113"/>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c r="EH2"/>
      <c r="EI2"/>
      <c r="EJ2"/>
      <c r="EK2"/>
      <c r="EL2"/>
      <c r="EM2"/>
      <c r="EN2"/>
      <c r="EO2"/>
      <c r="EP2"/>
      <c r="EQ2"/>
      <c r="ER2"/>
      <c r="ES2"/>
      <c r="ET2"/>
      <c r="EU2"/>
      <c r="EV2"/>
      <c r="EW2"/>
      <c r="EX2"/>
      <c r="EY2"/>
      <c r="EZ2"/>
      <c r="FA2"/>
      <c r="FB2"/>
      <c r="FC2"/>
      <c r="FD2"/>
      <c r="FE2"/>
      <c r="FF2"/>
      <c r="FG2"/>
      <c r="FH2"/>
      <c r="FI2"/>
      <c r="FJ2"/>
      <c r="IL2" s="116"/>
      <c r="IM2" s="116"/>
      <c r="IN2" s="116"/>
      <c r="IO2" s="116"/>
      <c r="IP2" s="116"/>
      <c r="IQ2" s="116"/>
      <c r="IR2" s="116"/>
      <c r="IS2" s="116"/>
      <c r="IT2" s="116"/>
      <c r="IU2" s="116"/>
      <c r="IV2" s="116"/>
    </row>
    <row r="3" spans="1:256" ht="16.5" customHeight="1" x14ac:dyDescent="0.15">
      <c r="A3" s="1777" t="s">
        <v>42</v>
      </c>
      <c r="B3" s="1777"/>
      <c r="C3" s="1777"/>
      <c r="D3" s="1777"/>
      <c r="E3" s="1777"/>
      <c r="F3" s="1777"/>
      <c r="G3" s="1778"/>
      <c r="H3" s="1778"/>
      <c r="I3" s="1778"/>
      <c r="J3" s="1778"/>
      <c r="K3" s="1778"/>
      <c r="L3" s="1778"/>
      <c r="M3" s="1778"/>
      <c r="N3" s="1778"/>
      <c r="O3" s="1778"/>
      <c r="P3" s="1778"/>
      <c r="Q3" s="1778"/>
      <c r="R3" s="1778"/>
      <c r="S3" s="1778"/>
      <c r="T3" s="1778"/>
      <c r="U3" s="1778"/>
      <c r="V3" s="1778"/>
      <c r="W3" s="1778"/>
      <c r="X3" s="110"/>
      <c r="Y3" s="110"/>
      <c r="Z3" s="110"/>
      <c r="AA3" s="110"/>
      <c r="AB3" s="110"/>
      <c r="AC3" s="110"/>
      <c r="AD3" s="110"/>
      <c r="AE3" s="110"/>
      <c r="AF3" s="1779" t="s">
        <v>7</v>
      </c>
      <c r="AG3" s="1779"/>
      <c r="AH3" s="1779"/>
      <c r="AI3" s="1779"/>
      <c r="AJ3" s="1779"/>
      <c r="AK3" s="1782"/>
      <c r="AL3" s="1782"/>
      <c r="AM3" s="1776" t="s">
        <v>8</v>
      </c>
      <c r="AN3" s="1776"/>
      <c r="AO3" s="110"/>
      <c r="AP3" s="110"/>
      <c r="AQ3" s="110"/>
      <c r="AR3" s="110"/>
      <c r="AS3" s="110"/>
      <c r="AT3" s="110"/>
      <c r="AU3" s="110"/>
      <c r="AV3" s="110"/>
      <c r="AW3" s="110"/>
      <c r="AX3" s="110"/>
      <c r="AY3" s="110"/>
      <c r="AZ3" s="110"/>
      <c r="BA3" s="110"/>
      <c r="BB3" s="110"/>
      <c r="BD3" s="111"/>
      <c r="BE3" s="109"/>
      <c r="BF3" s="109"/>
      <c r="BG3" s="109"/>
      <c r="BH3" s="107"/>
      <c r="BI3" s="107"/>
      <c r="BJ3" s="107"/>
      <c r="BK3" s="107"/>
      <c r="BL3" s="107"/>
      <c r="BM3" s="107"/>
      <c r="BN3" s="107"/>
      <c r="BO3" s="107"/>
      <c r="BP3" s="107"/>
      <c r="BQ3" s="107"/>
      <c r="BR3" s="107"/>
      <c r="BS3" s="107"/>
      <c r="BT3" s="107"/>
      <c r="BU3" s="107"/>
      <c r="BV3" s="107"/>
      <c r="BW3" s="107"/>
      <c r="BZ3" s="114"/>
      <c r="CA3" s="113"/>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c r="EH3"/>
      <c r="EI3"/>
      <c r="EJ3"/>
      <c r="EK3"/>
      <c r="EL3"/>
      <c r="EM3"/>
      <c r="EN3"/>
      <c r="EO3"/>
      <c r="EP3"/>
      <c r="EQ3"/>
      <c r="ER3"/>
      <c r="ES3"/>
      <c r="ET3"/>
      <c r="EU3"/>
      <c r="EV3"/>
      <c r="EW3"/>
      <c r="EX3"/>
      <c r="EY3"/>
      <c r="EZ3"/>
      <c r="FA3"/>
      <c r="FB3"/>
      <c r="FC3"/>
      <c r="FD3"/>
      <c r="FE3"/>
      <c r="FF3"/>
      <c r="FG3"/>
      <c r="FH3"/>
      <c r="FI3"/>
      <c r="FJ3"/>
      <c r="IL3" s="116"/>
      <c r="IM3" s="116"/>
      <c r="IN3" s="116"/>
      <c r="IO3" s="116"/>
      <c r="IP3" s="116"/>
      <c r="IQ3" s="116"/>
      <c r="IR3" s="116"/>
      <c r="IS3" s="116"/>
      <c r="IT3" s="116"/>
      <c r="IU3" s="116"/>
      <c r="IV3" s="116"/>
    </row>
    <row r="4" spans="1:256" ht="16.5" customHeight="1" x14ac:dyDescent="0.15">
      <c r="A4" s="1777" t="s">
        <v>43</v>
      </c>
      <c r="B4" s="1777"/>
      <c r="C4" s="1777"/>
      <c r="D4" s="1777"/>
      <c r="E4" s="1777"/>
      <c r="F4" s="1777"/>
      <c r="G4" s="1778"/>
      <c r="H4" s="1778"/>
      <c r="I4" s="1778"/>
      <c r="J4" s="1778"/>
      <c r="K4" s="1778"/>
      <c r="L4" s="1778"/>
      <c r="M4" s="1778"/>
      <c r="N4" s="1778"/>
      <c r="O4" s="1778"/>
      <c r="P4" s="1778"/>
      <c r="Q4" s="1778"/>
      <c r="R4" s="1778"/>
      <c r="S4" s="1778"/>
      <c r="T4" s="1778"/>
      <c r="U4" s="1778"/>
      <c r="V4" s="1778"/>
      <c r="W4" s="1778"/>
      <c r="X4" s="115"/>
      <c r="Y4" s="115"/>
      <c r="Z4" s="115"/>
      <c r="AA4" s="115"/>
      <c r="AB4" s="115"/>
      <c r="AC4" s="115"/>
      <c r="AD4" s="115"/>
      <c r="AE4" s="115"/>
      <c r="AF4" s="1779" t="s">
        <v>10</v>
      </c>
      <c r="AG4" s="1779"/>
      <c r="AH4" s="1779"/>
      <c r="AI4" s="1779"/>
      <c r="AJ4" s="1779"/>
      <c r="AK4" s="1780"/>
      <c r="AL4" s="1780"/>
      <c r="AM4" s="1781" t="s">
        <v>4</v>
      </c>
      <c r="AN4" s="1781"/>
      <c r="AO4" s="115"/>
      <c r="AP4" s="115"/>
      <c r="AQ4" s="115"/>
      <c r="AR4" s="115"/>
      <c r="AS4" s="115"/>
      <c r="AT4" s="115"/>
      <c r="AU4" s="115"/>
      <c r="AV4" s="115"/>
      <c r="AW4" s="115"/>
      <c r="AX4" s="115"/>
      <c r="AY4" s="115"/>
      <c r="AZ4" s="115"/>
      <c r="BA4" s="115"/>
      <c r="BB4" s="115"/>
      <c r="BD4" s="111"/>
      <c r="BE4" s="116"/>
      <c r="BF4" s="116"/>
      <c r="BG4" s="116"/>
      <c r="BH4" s="107"/>
      <c r="BI4" s="107"/>
      <c r="BJ4" s="107"/>
      <c r="BK4" s="107"/>
      <c r="BL4" s="107"/>
      <c r="BM4" s="107"/>
      <c r="BN4" s="107"/>
      <c r="BO4" s="107"/>
      <c r="BP4" s="107"/>
      <c r="BQ4" s="107"/>
      <c r="BR4" s="107"/>
      <c r="BS4" s="107"/>
      <c r="BT4" s="107"/>
      <c r="BU4" s="107"/>
      <c r="BV4" s="107"/>
      <c r="BW4" s="107"/>
      <c r="BZ4" s="112"/>
      <c r="CA4" s="111"/>
      <c r="CB4" s="116"/>
      <c r="CC4" s="116"/>
      <c r="CD4" s="116"/>
      <c r="CE4" s="116"/>
      <c r="CF4" s="116"/>
      <c r="CG4" s="116"/>
      <c r="CH4" s="116"/>
      <c r="CI4" s="116"/>
      <c r="CJ4" s="116"/>
      <c r="CK4" s="116"/>
      <c r="CL4" s="108"/>
      <c r="CM4" s="108"/>
      <c r="CN4" s="108"/>
      <c r="CO4" s="108"/>
      <c r="CP4" s="108"/>
      <c r="CQ4" s="108"/>
      <c r="CR4" s="108"/>
      <c r="CS4" s="108"/>
      <c r="CT4" s="108"/>
      <c r="CU4" s="108"/>
      <c r="CV4" s="108"/>
      <c r="CW4" s="108"/>
      <c r="CX4" s="108"/>
      <c r="CY4" s="108"/>
      <c r="CZ4" s="108"/>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c r="EH4"/>
      <c r="EI4"/>
      <c r="EJ4"/>
      <c r="EK4"/>
      <c r="EL4"/>
      <c r="EM4"/>
      <c r="EN4"/>
      <c r="EO4"/>
      <c r="EP4"/>
      <c r="EQ4"/>
      <c r="ER4"/>
      <c r="ES4"/>
      <c r="ET4"/>
      <c r="EU4"/>
      <c r="EV4"/>
      <c r="EW4"/>
      <c r="EX4"/>
      <c r="EY4"/>
      <c r="EZ4"/>
      <c r="FA4"/>
      <c r="FB4"/>
      <c r="FC4"/>
      <c r="FD4"/>
      <c r="FE4"/>
      <c r="FF4"/>
      <c r="FG4"/>
      <c r="FH4"/>
      <c r="FI4"/>
      <c r="FJ4"/>
      <c r="IL4" s="116"/>
      <c r="IM4" s="116"/>
      <c r="IN4" s="116"/>
      <c r="IO4" s="116"/>
      <c r="IP4" s="116"/>
      <c r="IQ4" s="116"/>
      <c r="IR4" s="116"/>
      <c r="IS4" s="116"/>
      <c r="IT4" s="116"/>
      <c r="IU4" s="116"/>
      <c r="IV4" s="116"/>
    </row>
    <row r="5" spans="1:256" s="111" customFormat="1" ht="14.25" thickBot="1" x14ac:dyDescent="0.2">
      <c r="A5" s="1460" t="s">
        <v>833</v>
      </c>
      <c r="L5" s="118"/>
      <c r="BD5" s="113"/>
      <c r="BE5" s="113"/>
      <c r="BF5" s="113"/>
      <c r="BG5" s="113"/>
      <c r="BH5" s="113"/>
      <c r="BI5" s="113"/>
      <c r="BJ5" s="113"/>
      <c r="BK5" s="113"/>
      <c r="BL5" s="113"/>
      <c r="BM5" s="113"/>
      <c r="BN5" s="113"/>
      <c r="BO5" s="113"/>
      <c r="BP5" s="113"/>
      <c r="BQ5" s="113"/>
      <c r="BR5" s="113"/>
      <c r="BS5" s="113"/>
      <c r="BT5" s="113"/>
      <c r="BU5" s="113"/>
      <c r="BV5" s="113"/>
      <c r="BW5" s="113"/>
      <c r="DF5" s="113"/>
      <c r="DG5" s="113"/>
      <c r="DH5" s="113"/>
      <c r="DI5" s="113"/>
      <c r="DJ5" s="113"/>
      <c r="DK5" s="113"/>
      <c r="DL5" s="113"/>
      <c r="DM5" s="113"/>
      <c r="DN5" s="113"/>
      <c r="DO5" s="113"/>
      <c r="DP5" s="113"/>
      <c r="DQ5" s="113"/>
      <c r="DR5" s="113"/>
      <c r="DS5" s="113"/>
      <c r="DT5" s="113"/>
      <c r="DU5" s="113"/>
      <c r="DV5" s="113"/>
      <c r="DW5" s="113"/>
      <c r="DX5" s="113"/>
      <c r="DY5" s="113"/>
      <c r="DZ5" s="119"/>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row>
    <row r="6" spans="1:256" s="121" customFormat="1" ht="20.25" customHeight="1" thickBot="1" x14ac:dyDescent="0.2">
      <c r="A6" s="1772" t="s">
        <v>44</v>
      </c>
      <c r="B6" s="1773" t="s">
        <v>45</v>
      </c>
      <c r="C6" s="1773"/>
      <c r="D6" s="1773"/>
      <c r="E6" s="1773"/>
      <c r="F6" s="1773"/>
      <c r="G6" s="1773"/>
      <c r="H6" s="1773"/>
      <c r="I6" s="1773"/>
      <c r="J6" s="1773"/>
      <c r="K6" s="1773"/>
      <c r="L6" s="1774" t="s">
        <v>46</v>
      </c>
      <c r="M6" s="1774"/>
      <c r="N6" s="1774"/>
      <c r="O6" s="1774"/>
      <c r="P6" s="1774"/>
      <c r="Q6" s="1774"/>
      <c r="R6" s="1774"/>
      <c r="S6" s="1774"/>
      <c r="T6" s="1774"/>
      <c r="U6" s="1774"/>
      <c r="V6" s="1762" t="s">
        <v>47</v>
      </c>
      <c r="W6" s="1763"/>
      <c r="X6" s="1763"/>
      <c r="Y6" s="1763"/>
      <c r="Z6" s="1763"/>
      <c r="AA6" s="1763"/>
      <c r="AB6" s="1763"/>
      <c r="AC6" s="1763"/>
      <c r="AD6" s="1763"/>
      <c r="AE6" s="1763"/>
      <c r="AF6" s="1763"/>
      <c r="AG6" s="1763"/>
      <c r="AH6" s="1763"/>
      <c r="AI6" s="1763"/>
      <c r="AJ6" s="1763"/>
      <c r="AK6" s="1763"/>
      <c r="AL6" s="1763"/>
      <c r="AM6" s="1763"/>
      <c r="AN6" s="1763"/>
      <c r="AO6" s="1763"/>
      <c r="AP6" s="1763"/>
      <c r="AQ6" s="1763"/>
      <c r="AR6" s="1763"/>
      <c r="AS6" s="1763"/>
      <c r="AT6" s="1763"/>
      <c r="AU6" s="1763"/>
      <c r="AV6" s="1763"/>
      <c r="AW6" s="1763"/>
      <c r="AX6" s="1763"/>
      <c r="AY6" s="1763"/>
      <c r="AZ6" s="1763"/>
      <c r="BA6" s="1763"/>
      <c r="BB6" s="1763"/>
      <c r="BC6" s="1763"/>
      <c r="BD6" s="1763"/>
      <c r="BE6" s="1763"/>
      <c r="BF6" s="1763"/>
      <c r="BG6" s="1763"/>
      <c r="BH6" s="1763"/>
      <c r="BI6" s="1763"/>
      <c r="BJ6" s="1763"/>
      <c r="BK6" s="1763"/>
      <c r="BL6" s="1763"/>
      <c r="BM6" s="1763"/>
      <c r="BN6" s="1763"/>
      <c r="BO6" s="1763"/>
      <c r="BP6" s="1763"/>
      <c r="BQ6" s="1763"/>
      <c r="BR6" s="1763"/>
      <c r="BS6" s="1763"/>
      <c r="BT6" s="1763"/>
      <c r="BU6" s="1763"/>
      <c r="BV6" s="1763"/>
      <c r="BW6" s="1764"/>
      <c r="BX6" s="1762" t="s">
        <v>16</v>
      </c>
      <c r="BY6" s="1763"/>
      <c r="BZ6" s="1763"/>
      <c r="CA6" s="1763"/>
      <c r="CB6" s="1763"/>
      <c r="CC6" s="1763"/>
      <c r="CD6" s="1763"/>
      <c r="CE6" s="1763"/>
      <c r="CF6" s="1763"/>
      <c r="CG6" s="1763"/>
      <c r="CH6" s="1763"/>
      <c r="CI6" s="1763"/>
      <c r="CJ6" s="1763"/>
      <c r="CK6" s="1763"/>
      <c r="CL6" s="1763"/>
      <c r="CM6" s="1763"/>
      <c r="CN6" s="1763"/>
      <c r="CO6" s="1763"/>
      <c r="CP6" s="1763"/>
      <c r="CQ6" s="1763"/>
      <c r="CR6" s="1763"/>
      <c r="CS6" s="1763"/>
      <c r="CT6" s="1763"/>
      <c r="CU6" s="1763"/>
      <c r="CV6" s="1763"/>
      <c r="CW6" s="1763"/>
      <c r="CX6" s="1763"/>
      <c r="CY6" s="1763"/>
      <c r="CZ6" s="1763"/>
      <c r="DA6" s="1763"/>
      <c r="DB6" s="1763"/>
      <c r="DC6" s="1763"/>
      <c r="DD6" s="1763"/>
      <c r="DE6" s="1763"/>
      <c r="DF6" s="1763"/>
      <c r="DG6" s="1763"/>
      <c r="DH6" s="1763"/>
      <c r="DI6" s="1763"/>
      <c r="DJ6" s="1763"/>
      <c r="DK6" s="1763"/>
      <c r="DL6" s="1763"/>
      <c r="DM6" s="1763"/>
      <c r="DN6" s="1763"/>
      <c r="DO6" s="1763"/>
      <c r="DP6" s="1763"/>
      <c r="DQ6" s="1763"/>
      <c r="DR6" s="1763"/>
      <c r="DS6" s="1763"/>
      <c r="DT6" s="1763"/>
      <c r="DU6" s="1763"/>
      <c r="DV6" s="1763"/>
      <c r="DW6" s="1763"/>
      <c r="DX6" s="1763"/>
      <c r="DY6" s="1764"/>
      <c r="DZ6" s="1765" t="s">
        <v>48</v>
      </c>
      <c r="EA6" s="1766"/>
      <c r="EB6" s="1766"/>
      <c r="EC6" s="1766"/>
      <c r="ED6" s="1766"/>
      <c r="EE6" s="1766"/>
      <c r="EF6" s="1766"/>
      <c r="EG6" s="1766"/>
      <c r="EH6" s="1766"/>
      <c r="EI6" s="1766"/>
      <c r="EJ6" s="1766"/>
      <c r="EK6" s="1766"/>
      <c r="EL6" s="1766"/>
      <c r="EM6" s="1766"/>
      <c r="EN6" s="1766"/>
      <c r="EO6" s="1766"/>
      <c r="EP6" s="1766"/>
      <c r="EQ6" s="1766"/>
      <c r="ER6" s="1766"/>
      <c r="ES6" s="1766"/>
      <c r="ET6" s="1766"/>
      <c r="EU6" s="1766"/>
      <c r="EV6" s="1766"/>
      <c r="EW6" s="1766"/>
      <c r="EX6" s="1766"/>
      <c r="EY6" s="1766"/>
      <c r="EZ6" s="1766"/>
      <c r="FA6" s="1766"/>
      <c r="FB6" s="1766"/>
      <c r="FC6" s="1766"/>
      <c r="FD6" s="1766"/>
      <c r="FE6" s="1766"/>
      <c r="FF6" s="1766"/>
      <c r="FG6" s="1766"/>
      <c r="FH6" s="1766"/>
      <c r="FI6" s="1766"/>
      <c r="FJ6" s="1766"/>
      <c r="FK6" s="1766"/>
      <c r="FL6" s="1766"/>
      <c r="FM6" s="1766"/>
      <c r="FN6" s="1766"/>
      <c r="FO6" s="1766"/>
      <c r="FP6" s="1766"/>
      <c r="FQ6" s="1766"/>
      <c r="FR6" s="1766"/>
      <c r="FS6" s="1766"/>
      <c r="FT6" s="1766"/>
      <c r="FU6" s="1766"/>
      <c r="FV6" s="1766"/>
      <c r="FW6" s="1766"/>
      <c r="FX6" s="1766"/>
      <c r="FY6" s="1766"/>
      <c r="FZ6" s="1766"/>
      <c r="GA6" s="1767"/>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s="840"/>
      <c r="HX6" s="840"/>
      <c r="HY6" s="840"/>
      <c r="HZ6" s="840"/>
      <c r="IA6" s="840"/>
      <c r="IB6" s="840"/>
      <c r="IC6" s="840"/>
      <c r="ID6" s="840"/>
      <c r="IE6" s="840"/>
      <c r="IF6" s="840"/>
      <c r="IG6" s="840"/>
      <c r="IH6" s="840"/>
      <c r="II6" s="840"/>
      <c r="IJ6" s="840"/>
      <c r="IK6" s="840"/>
      <c r="IL6" s="840"/>
      <c r="IM6" s="840"/>
      <c r="IN6" s="840"/>
      <c r="IO6" s="840"/>
      <c r="IP6" s="840"/>
      <c r="IQ6" s="840"/>
      <c r="IR6" s="840"/>
      <c r="IS6" s="840"/>
      <c r="IT6" s="840"/>
      <c r="IU6" s="840"/>
      <c r="IV6" s="840"/>
    </row>
    <row r="7" spans="1:256" s="122" customFormat="1" ht="14.25" customHeight="1" thickBot="1" x14ac:dyDescent="0.2">
      <c r="A7" s="1772"/>
      <c r="B7" s="1770"/>
      <c r="C7" s="1771"/>
      <c r="D7" s="1771"/>
      <c r="E7" s="1771"/>
      <c r="F7" s="1771"/>
      <c r="G7" s="1771"/>
      <c r="H7" s="1771"/>
      <c r="I7" s="1771"/>
      <c r="J7" s="1771"/>
      <c r="K7" s="1771"/>
      <c r="L7" s="1761"/>
      <c r="M7" s="1761"/>
      <c r="N7" s="1761"/>
      <c r="O7" s="1775"/>
      <c r="P7" s="1761"/>
      <c r="Q7" s="1761"/>
      <c r="R7" s="1761"/>
      <c r="S7" s="1761"/>
      <c r="T7" s="1761"/>
      <c r="U7" s="1768"/>
      <c r="V7" s="1769" t="s">
        <v>18</v>
      </c>
      <c r="W7" s="1759" t="s">
        <v>19</v>
      </c>
      <c r="X7" s="1759"/>
      <c r="Y7" s="1759"/>
      <c r="Z7" s="1759"/>
      <c r="AA7" s="1759"/>
      <c r="AB7" s="1759"/>
      <c r="AC7" s="1759"/>
      <c r="AD7" s="1759"/>
      <c r="AE7" s="1759"/>
      <c r="AF7" s="1759"/>
      <c r="AG7" s="1759"/>
      <c r="AH7" s="1759"/>
      <c r="AI7" s="1759"/>
      <c r="AJ7" s="1759"/>
      <c r="AK7" s="1759"/>
      <c r="AL7" s="1759"/>
      <c r="AM7" s="1759"/>
      <c r="AN7" s="1759"/>
      <c r="AO7" s="1759"/>
      <c r="AP7" s="1759"/>
      <c r="AQ7" s="1759"/>
      <c r="AR7" s="1720" t="s">
        <v>20</v>
      </c>
      <c r="AS7" s="1720"/>
      <c r="AT7" s="1720"/>
      <c r="AU7" s="1720"/>
      <c r="AV7" s="1720"/>
      <c r="AW7" s="1720"/>
      <c r="AX7" s="1720"/>
      <c r="AY7" s="1720"/>
      <c r="AZ7" s="1720"/>
      <c r="BA7" s="1720"/>
      <c r="BB7" s="1720"/>
      <c r="BC7" s="1720"/>
      <c r="BD7" s="1720"/>
      <c r="BE7" s="1720"/>
      <c r="BF7" s="1720"/>
      <c r="BG7" s="1720"/>
      <c r="BH7" s="1720"/>
      <c r="BI7" s="1720"/>
      <c r="BJ7" s="1720"/>
      <c r="BK7" s="1720"/>
      <c r="BL7" s="1721"/>
      <c r="BM7" s="841"/>
      <c r="BN7" s="1722" t="s">
        <v>434</v>
      </c>
      <c r="BO7" s="1722"/>
      <c r="BP7" s="1722"/>
      <c r="BQ7" s="1722"/>
      <c r="BR7" s="1722"/>
      <c r="BS7" s="1722"/>
      <c r="BT7" s="1722"/>
      <c r="BU7" s="1722"/>
      <c r="BV7" s="1722"/>
      <c r="BW7" s="1723"/>
      <c r="BX7" s="1758" t="s">
        <v>18</v>
      </c>
      <c r="BY7" s="1759" t="s">
        <v>19</v>
      </c>
      <c r="BZ7" s="1759"/>
      <c r="CA7" s="1759"/>
      <c r="CB7" s="1759"/>
      <c r="CC7" s="1759"/>
      <c r="CD7" s="1759"/>
      <c r="CE7" s="1759"/>
      <c r="CF7" s="1759"/>
      <c r="CG7" s="1759"/>
      <c r="CH7" s="1759"/>
      <c r="CI7" s="1759"/>
      <c r="CJ7" s="1759"/>
      <c r="CK7" s="1759"/>
      <c r="CL7" s="1759"/>
      <c r="CM7" s="1759"/>
      <c r="CN7" s="1759"/>
      <c r="CO7" s="1759"/>
      <c r="CP7" s="1759"/>
      <c r="CQ7" s="1759"/>
      <c r="CR7" s="1759"/>
      <c r="CS7" s="1759"/>
      <c r="CT7" s="1720" t="s">
        <v>20</v>
      </c>
      <c r="CU7" s="1720"/>
      <c r="CV7" s="1720"/>
      <c r="CW7" s="1720"/>
      <c r="CX7" s="1720"/>
      <c r="CY7" s="1720"/>
      <c r="CZ7" s="1720"/>
      <c r="DA7" s="1720"/>
      <c r="DB7" s="1720"/>
      <c r="DC7" s="1720"/>
      <c r="DD7" s="1720"/>
      <c r="DE7" s="1720"/>
      <c r="DF7" s="1720"/>
      <c r="DG7" s="1720"/>
      <c r="DH7" s="1720"/>
      <c r="DI7" s="1720"/>
      <c r="DJ7" s="1720"/>
      <c r="DK7" s="1720"/>
      <c r="DL7" s="1720"/>
      <c r="DM7" s="1720"/>
      <c r="DN7" s="1721"/>
      <c r="DO7" s="842"/>
      <c r="DP7" s="1722" t="s">
        <v>434</v>
      </c>
      <c r="DQ7" s="1722"/>
      <c r="DR7" s="1722"/>
      <c r="DS7" s="1722"/>
      <c r="DT7" s="1722"/>
      <c r="DU7" s="1722"/>
      <c r="DV7" s="1722"/>
      <c r="DW7" s="1722"/>
      <c r="DX7" s="1722"/>
      <c r="DY7" s="1723"/>
      <c r="DZ7" s="1746" t="s">
        <v>18</v>
      </c>
      <c r="EA7" s="1748" t="s">
        <v>19</v>
      </c>
      <c r="EB7" s="1748"/>
      <c r="EC7" s="1748"/>
      <c r="ED7" s="1748"/>
      <c r="EE7" s="1748"/>
      <c r="EF7" s="1748"/>
      <c r="EG7" s="1748"/>
      <c r="EH7" s="1748"/>
      <c r="EI7" s="1748"/>
      <c r="EJ7" s="1748"/>
      <c r="EK7" s="1748"/>
      <c r="EL7" s="1748"/>
      <c r="EM7" s="1748"/>
      <c r="EN7" s="1748"/>
      <c r="EO7" s="1748"/>
      <c r="EP7" s="1748"/>
      <c r="EQ7" s="1748"/>
      <c r="ER7" s="1748"/>
      <c r="ES7" s="1748"/>
      <c r="ET7" s="1748"/>
      <c r="EU7" s="1748"/>
      <c r="EV7" s="1749" t="s">
        <v>20</v>
      </c>
      <c r="EW7" s="1749"/>
      <c r="EX7" s="1749"/>
      <c r="EY7" s="1749"/>
      <c r="EZ7" s="1749"/>
      <c r="FA7" s="1749"/>
      <c r="FB7" s="1749"/>
      <c r="FC7" s="1749"/>
      <c r="FD7" s="1749"/>
      <c r="FE7" s="1749"/>
      <c r="FF7" s="1749"/>
      <c r="FG7" s="1749"/>
      <c r="FH7" s="1749"/>
      <c r="FI7" s="1749"/>
      <c r="FJ7" s="1749"/>
      <c r="FK7" s="1749"/>
      <c r="FL7" s="1749"/>
      <c r="FM7" s="1749"/>
      <c r="FN7" s="1749"/>
      <c r="FO7" s="1749"/>
      <c r="FP7" s="1750"/>
      <c r="FQ7" s="843"/>
      <c r="FR7" s="1751" t="s">
        <v>434</v>
      </c>
      <c r="FS7" s="1751"/>
      <c r="FT7" s="1751"/>
      <c r="FU7" s="1751"/>
      <c r="FV7" s="1751"/>
      <c r="FW7" s="1751"/>
      <c r="FX7" s="1751"/>
      <c r="FY7" s="1751"/>
      <c r="FZ7" s="1751"/>
      <c r="GA7" s="1752"/>
      <c r="GB7" s="123"/>
      <c r="GC7" s="123"/>
      <c r="GD7" s="1733" t="s">
        <v>13</v>
      </c>
      <c r="GE7" s="1734" t="s">
        <v>49</v>
      </c>
      <c r="GF7" s="1735"/>
      <c r="GG7" s="1735"/>
      <c r="GH7" s="1735"/>
      <c r="GI7" s="1735"/>
      <c r="GJ7" s="1735"/>
      <c r="GK7" s="1735"/>
      <c r="GL7" s="1735"/>
      <c r="GM7" s="1735"/>
      <c r="GN7" s="1735"/>
      <c r="GO7" s="1735"/>
      <c r="GP7" s="1735"/>
      <c r="GQ7" s="1735"/>
      <c r="GR7" s="1735"/>
      <c r="GS7" s="1735"/>
      <c r="GT7" s="1735"/>
      <c r="GU7" s="1735"/>
      <c r="GV7" s="1735"/>
      <c r="GW7" s="1735"/>
      <c r="GX7" s="1735"/>
      <c r="GY7" s="1735"/>
      <c r="GZ7" s="1735"/>
      <c r="HA7" s="1735"/>
      <c r="HB7" s="1735"/>
      <c r="HC7" s="1735"/>
      <c r="HD7" s="1735"/>
      <c r="HE7" s="1735"/>
      <c r="HF7" s="1735"/>
      <c r="HG7" s="1735"/>
      <c r="HH7" s="1735"/>
      <c r="HI7" s="1735"/>
      <c r="HJ7" s="1735"/>
      <c r="HK7" s="1735"/>
      <c r="HL7" s="1735"/>
      <c r="HM7" s="1735"/>
      <c r="HN7" s="1735"/>
      <c r="HO7" s="1735"/>
      <c r="HP7" s="1735"/>
      <c r="HQ7" s="1735"/>
      <c r="HR7" s="1735"/>
      <c r="HS7" s="1735"/>
      <c r="HT7" s="1735"/>
      <c r="HU7" s="1735"/>
      <c r="HV7" s="1736"/>
      <c r="HW7" s="844"/>
      <c r="HX7" s="844"/>
      <c r="HY7" s="844"/>
      <c r="HZ7" s="844"/>
      <c r="IA7" s="844"/>
      <c r="IB7" s="844"/>
      <c r="IC7" s="844"/>
      <c r="ID7" s="844"/>
      <c r="IE7" s="844"/>
      <c r="IF7" s="844"/>
      <c r="IG7" s="844"/>
      <c r="IH7" s="844"/>
      <c r="II7" s="844"/>
      <c r="IJ7" s="844"/>
      <c r="IK7" s="844"/>
      <c r="IL7" s="844"/>
      <c r="IM7" s="844"/>
      <c r="IN7" s="844"/>
      <c r="IO7" s="844"/>
      <c r="IP7" s="844"/>
      <c r="IQ7" s="844"/>
      <c r="IR7" s="844"/>
      <c r="IS7" s="844"/>
      <c r="IT7" s="844"/>
      <c r="IU7" s="844"/>
      <c r="IV7" s="844"/>
    </row>
    <row r="8" spans="1:256" ht="13.5" customHeight="1" thickBot="1" x14ac:dyDescent="0.2">
      <c r="A8" s="1772"/>
      <c r="B8" s="1770"/>
      <c r="C8" s="1771"/>
      <c r="D8" s="1771"/>
      <c r="E8" s="1771"/>
      <c r="F8" s="1771"/>
      <c r="G8" s="1771"/>
      <c r="H8" s="1771"/>
      <c r="I8" s="1771"/>
      <c r="J8" s="1771"/>
      <c r="K8" s="1771"/>
      <c r="L8" s="1761"/>
      <c r="M8" s="1761"/>
      <c r="N8" s="1761"/>
      <c r="O8" s="1775"/>
      <c r="P8" s="1761"/>
      <c r="Q8" s="1761"/>
      <c r="R8" s="1761"/>
      <c r="S8" s="1761"/>
      <c r="T8" s="1761"/>
      <c r="U8" s="1768"/>
      <c r="V8" s="1769"/>
      <c r="W8" s="1755" t="s">
        <v>21</v>
      </c>
      <c r="X8" s="1743" t="s">
        <v>50</v>
      </c>
      <c r="Y8" s="1743"/>
      <c r="Z8" s="1743"/>
      <c r="AA8" s="1743"/>
      <c r="AB8" s="1743"/>
      <c r="AC8" s="1743"/>
      <c r="AD8" s="1743"/>
      <c r="AE8" s="1743"/>
      <c r="AF8" s="1743"/>
      <c r="AG8" s="1743"/>
      <c r="AH8" s="1756" t="s">
        <v>51</v>
      </c>
      <c r="AI8" s="1756"/>
      <c r="AJ8" s="1756"/>
      <c r="AK8" s="1756"/>
      <c r="AL8" s="1756"/>
      <c r="AM8" s="1756"/>
      <c r="AN8" s="1756"/>
      <c r="AO8" s="1756"/>
      <c r="AP8" s="1756"/>
      <c r="AQ8" s="1756"/>
      <c r="AR8" s="1760" t="s">
        <v>651</v>
      </c>
      <c r="AS8" s="1726" t="s">
        <v>52</v>
      </c>
      <c r="AT8" s="1726"/>
      <c r="AU8" s="1726"/>
      <c r="AV8" s="1726"/>
      <c r="AW8" s="1726"/>
      <c r="AX8" s="1726"/>
      <c r="AY8" s="1726"/>
      <c r="AZ8" s="1726"/>
      <c r="BA8" s="1726"/>
      <c r="BB8" s="1726"/>
      <c r="BC8" s="1727" t="s">
        <v>53</v>
      </c>
      <c r="BD8" s="1727"/>
      <c r="BE8" s="1727"/>
      <c r="BF8" s="1727"/>
      <c r="BG8" s="1727"/>
      <c r="BH8" s="1727"/>
      <c r="BI8" s="1727"/>
      <c r="BJ8" s="1727"/>
      <c r="BK8" s="1727"/>
      <c r="BL8" s="1728"/>
      <c r="BM8" s="1741" t="s">
        <v>435</v>
      </c>
      <c r="BN8" s="1724"/>
      <c r="BO8" s="1724"/>
      <c r="BP8" s="1724"/>
      <c r="BQ8" s="1724"/>
      <c r="BR8" s="1724"/>
      <c r="BS8" s="1724"/>
      <c r="BT8" s="1724"/>
      <c r="BU8" s="1724"/>
      <c r="BV8" s="1724"/>
      <c r="BW8" s="1725"/>
      <c r="BX8" s="1758"/>
      <c r="BY8" s="1742" t="s">
        <v>21</v>
      </c>
      <c r="BZ8" s="1743" t="s">
        <v>50</v>
      </c>
      <c r="CA8" s="1743"/>
      <c r="CB8" s="1743"/>
      <c r="CC8" s="1743"/>
      <c r="CD8" s="1743"/>
      <c r="CE8" s="1743"/>
      <c r="CF8" s="1743"/>
      <c r="CG8" s="1743"/>
      <c r="CH8" s="1743"/>
      <c r="CI8" s="1743"/>
      <c r="CJ8" s="1756" t="s">
        <v>51</v>
      </c>
      <c r="CK8" s="1756"/>
      <c r="CL8" s="1756"/>
      <c r="CM8" s="1756"/>
      <c r="CN8" s="1756"/>
      <c r="CO8" s="1756"/>
      <c r="CP8" s="1756"/>
      <c r="CQ8" s="1756"/>
      <c r="CR8" s="1756"/>
      <c r="CS8" s="1756"/>
      <c r="CT8" s="1757" t="s">
        <v>21</v>
      </c>
      <c r="CU8" s="1726" t="s">
        <v>52</v>
      </c>
      <c r="CV8" s="1726"/>
      <c r="CW8" s="1726"/>
      <c r="CX8" s="1726"/>
      <c r="CY8" s="1726"/>
      <c r="CZ8" s="1726"/>
      <c r="DA8" s="1726"/>
      <c r="DB8" s="1726"/>
      <c r="DC8" s="1726"/>
      <c r="DD8" s="1726"/>
      <c r="DE8" s="1727" t="s">
        <v>53</v>
      </c>
      <c r="DF8" s="1727"/>
      <c r="DG8" s="1727"/>
      <c r="DH8" s="1727"/>
      <c r="DI8" s="1727"/>
      <c r="DJ8" s="1727"/>
      <c r="DK8" s="1727"/>
      <c r="DL8" s="1727"/>
      <c r="DM8" s="1727"/>
      <c r="DN8" s="1728"/>
      <c r="DO8" s="1714" t="s">
        <v>435</v>
      </c>
      <c r="DP8" s="1724"/>
      <c r="DQ8" s="1724"/>
      <c r="DR8" s="1724"/>
      <c r="DS8" s="1724"/>
      <c r="DT8" s="1724"/>
      <c r="DU8" s="1724"/>
      <c r="DV8" s="1724"/>
      <c r="DW8" s="1724"/>
      <c r="DX8" s="1724"/>
      <c r="DY8" s="1725"/>
      <c r="DZ8" s="1747"/>
      <c r="EA8" s="1716" t="s">
        <v>21</v>
      </c>
      <c r="EB8" s="1717" t="str">
        <f>BZ8</f>
        <v>가지치기 불요목</v>
      </c>
      <c r="EC8" s="1717"/>
      <c r="ED8" s="1717"/>
      <c r="EE8" s="1717"/>
      <c r="EF8" s="1717"/>
      <c r="EG8" s="1717"/>
      <c r="EH8" s="1717"/>
      <c r="EI8" s="1717"/>
      <c r="EJ8" s="1717"/>
      <c r="EK8" s="1717"/>
      <c r="EL8" s="1718" t="str">
        <f>CJ8</f>
        <v>가지치기 대상목</v>
      </c>
      <c r="EM8" s="1718"/>
      <c r="EN8" s="1718"/>
      <c r="EO8" s="1718"/>
      <c r="EP8" s="1718"/>
      <c r="EQ8" s="1718"/>
      <c r="ER8" s="1718"/>
      <c r="ES8" s="1718"/>
      <c r="ET8" s="1718"/>
      <c r="EU8" s="1718"/>
      <c r="EV8" s="1719" t="s">
        <v>21</v>
      </c>
      <c r="EW8" s="1718" t="s">
        <v>52</v>
      </c>
      <c r="EX8" s="1718"/>
      <c r="EY8" s="1718"/>
      <c r="EZ8" s="1718"/>
      <c r="FA8" s="1718"/>
      <c r="FB8" s="1718"/>
      <c r="FC8" s="1718"/>
      <c r="FD8" s="1718"/>
      <c r="FE8" s="1718"/>
      <c r="FF8" s="1718"/>
      <c r="FG8" s="1737" t="s">
        <v>53</v>
      </c>
      <c r="FH8" s="1737"/>
      <c r="FI8" s="1737"/>
      <c r="FJ8" s="1737"/>
      <c r="FK8" s="1737"/>
      <c r="FL8" s="1737"/>
      <c r="FM8" s="1737"/>
      <c r="FN8" s="1737"/>
      <c r="FO8" s="1737"/>
      <c r="FP8" s="1738"/>
      <c r="FQ8" s="1739" t="s">
        <v>435</v>
      </c>
      <c r="FR8" s="1753"/>
      <c r="FS8" s="1753"/>
      <c r="FT8" s="1753"/>
      <c r="FU8" s="1753"/>
      <c r="FV8" s="1753"/>
      <c r="FW8" s="1753"/>
      <c r="FX8" s="1753"/>
      <c r="FY8" s="1753"/>
      <c r="FZ8" s="1753"/>
      <c r="GA8" s="1754"/>
      <c r="GD8" s="1733"/>
      <c r="GE8" s="1711" t="s">
        <v>54</v>
      </c>
      <c r="GF8" s="1712" t="s">
        <v>55</v>
      </c>
      <c r="GG8" s="1712"/>
      <c r="GH8" s="1712"/>
      <c r="GI8" s="1712"/>
      <c r="GJ8" s="1712"/>
      <c r="GK8" s="1712"/>
      <c r="GL8" s="1712"/>
      <c r="GM8" s="1712"/>
      <c r="GN8" s="1712"/>
      <c r="GO8" s="1712"/>
      <c r="GP8" s="1729" t="s">
        <v>19</v>
      </c>
      <c r="GQ8" s="1729"/>
      <c r="GR8" s="1729"/>
      <c r="GS8" s="1729"/>
      <c r="GT8" s="1729"/>
      <c r="GU8" s="1729"/>
      <c r="GV8" s="1729"/>
      <c r="GW8" s="1729"/>
      <c r="GX8" s="1729"/>
      <c r="GY8" s="1729"/>
      <c r="GZ8" s="1730"/>
      <c r="HA8" s="1731" t="s">
        <v>20</v>
      </c>
      <c r="HB8" s="1732"/>
      <c r="HC8" s="1732"/>
      <c r="HD8" s="1732"/>
      <c r="HE8" s="1732"/>
      <c r="HF8" s="1732"/>
      <c r="HG8" s="1732"/>
      <c r="HH8" s="1732"/>
      <c r="HI8" s="1732"/>
      <c r="HJ8" s="1732"/>
      <c r="HK8" s="1732"/>
      <c r="HL8" s="1744" t="s">
        <v>434</v>
      </c>
      <c r="HM8" s="1745"/>
      <c r="HN8" s="1745"/>
      <c r="HO8" s="1745"/>
      <c r="HP8" s="1745"/>
      <c r="HQ8" s="1745"/>
      <c r="HR8" s="1745"/>
      <c r="HS8" s="1745"/>
      <c r="HT8" s="1745"/>
      <c r="HU8" s="1745"/>
      <c r="HV8" s="1745"/>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s="127" customFormat="1" ht="26.25" customHeight="1" thickBot="1" x14ac:dyDescent="0.2">
      <c r="A9" s="1772"/>
      <c r="B9" s="1770"/>
      <c r="C9" s="1771"/>
      <c r="D9" s="1771"/>
      <c r="E9" s="1771"/>
      <c r="F9" s="1771"/>
      <c r="G9" s="1771"/>
      <c r="H9" s="1771"/>
      <c r="I9" s="1771"/>
      <c r="J9" s="1771"/>
      <c r="K9" s="1771"/>
      <c r="L9" s="1761"/>
      <c r="M9" s="1761"/>
      <c r="N9" s="1761"/>
      <c r="O9" s="1775"/>
      <c r="P9" s="1761"/>
      <c r="Q9" s="1761"/>
      <c r="R9" s="1761"/>
      <c r="S9" s="1761"/>
      <c r="T9" s="1761"/>
      <c r="U9" s="1768"/>
      <c r="V9" s="1769"/>
      <c r="W9" s="1755"/>
      <c r="X9" s="124">
        <v>0</v>
      </c>
      <c r="Y9" s="125">
        <v>0</v>
      </c>
      <c r="Z9" s="125">
        <v>0</v>
      </c>
      <c r="AA9" s="125">
        <v>0</v>
      </c>
      <c r="AB9" s="125">
        <v>0</v>
      </c>
      <c r="AC9" s="125">
        <v>0</v>
      </c>
      <c r="AD9" s="125">
        <v>0</v>
      </c>
      <c r="AE9" s="125">
        <v>0</v>
      </c>
      <c r="AF9" s="125">
        <v>0</v>
      </c>
      <c r="AG9" s="125">
        <v>0</v>
      </c>
      <c r="AH9" s="124">
        <v>0</v>
      </c>
      <c r="AI9" s="125">
        <v>0</v>
      </c>
      <c r="AJ9" s="125">
        <v>0</v>
      </c>
      <c r="AK9" s="125">
        <v>0</v>
      </c>
      <c r="AL9" s="125">
        <v>0</v>
      </c>
      <c r="AM9" s="125">
        <v>0</v>
      </c>
      <c r="AN9" s="125">
        <v>0</v>
      </c>
      <c r="AO9" s="125">
        <v>0</v>
      </c>
      <c r="AP9" s="125">
        <v>0</v>
      </c>
      <c r="AQ9" s="125">
        <v>0</v>
      </c>
      <c r="AR9" s="1760"/>
      <c r="AS9" s="124">
        <v>0</v>
      </c>
      <c r="AT9" s="125">
        <v>0</v>
      </c>
      <c r="AU9" s="125">
        <v>0</v>
      </c>
      <c r="AV9" s="125">
        <v>0</v>
      </c>
      <c r="AW9" s="125">
        <v>0</v>
      </c>
      <c r="AX9" s="125">
        <v>0</v>
      </c>
      <c r="AY9" s="125">
        <v>0</v>
      </c>
      <c r="AZ9" s="125">
        <v>0</v>
      </c>
      <c r="BA9" s="125">
        <v>0</v>
      </c>
      <c r="BB9" s="125">
        <v>0</v>
      </c>
      <c r="BC9" s="124">
        <v>0</v>
      </c>
      <c r="BD9" s="125">
        <v>0</v>
      </c>
      <c r="BE9" s="125">
        <v>0</v>
      </c>
      <c r="BF9" s="125">
        <v>0</v>
      </c>
      <c r="BG9" s="125">
        <v>0</v>
      </c>
      <c r="BH9" s="125">
        <v>0</v>
      </c>
      <c r="BI9" s="125">
        <v>0</v>
      </c>
      <c r="BJ9" s="125">
        <v>0</v>
      </c>
      <c r="BK9" s="125">
        <v>0</v>
      </c>
      <c r="BL9" s="125">
        <v>0</v>
      </c>
      <c r="BM9" s="1741"/>
      <c r="BN9" s="124">
        <v>0</v>
      </c>
      <c r="BO9" s="125">
        <v>0</v>
      </c>
      <c r="BP9" s="125">
        <v>0</v>
      </c>
      <c r="BQ9" s="125">
        <v>0</v>
      </c>
      <c r="BR9" s="125">
        <v>0</v>
      </c>
      <c r="BS9" s="125">
        <v>0</v>
      </c>
      <c r="BT9" s="125">
        <v>0</v>
      </c>
      <c r="BU9" s="125">
        <v>0</v>
      </c>
      <c r="BV9" s="125">
        <v>0</v>
      </c>
      <c r="BW9" s="125">
        <v>0</v>
      </c>
      <c r="BX9" s="1758"/>
      <c r="BY9" s="1742"/>
      <c r="BZ9" s="124">
        <v>0</v>
      </c>
      <c r="CA9" s="125">
        <v>0</v>
      </c>
      <c r="CB9" s="125">
        <v>0</v>
      </c>
      <c r="CC9" s="125">
        <v>0</v>
      </c>
      <c r="CD9" s="125">
        <v>0</v>
      </c>
      <c r="CE9" s="125">
        <v>0</v>
      </c>
      <c r="CF9" s="125">
        <v>0</v>
      </c>
      <c r="CG9" s="125">
        <v>0</v>
      </c>
      <c r="CH9" s="125">
        <v>0</v>
      </c>
      <c r="CI9" s="125">
        <v>0</v>
      </c>
      <c r="CJ9" s="124">
        <v>0</v>
      </c>
      <c r="CK9" s="125">
        <v>0</v>
      </c>
      <c r="CL9" s="125">
        <v>0</v>
      </c>
      <c r="CM9" s="125">
        <v>0</v>
      </c>
      <c r="CN9" s="125">
        <v>0</v>
      </c>
      <c r="CO9" s="125">
        <v>0</v>
      </c>
      <c r="CP9" s="125">
        <v>0</v>
      </c>
      <c r="CQ9" s="125">
        <v>0</v>
      </c>
      <c r="CR9" s="125">
        <v>0</v>
      </c>
      <c r="CS9" s="125">
        <v>0</v>
      </c>
      <c r="CT9" s="1757"/>
      <c r="CU9" s="124">
        <v>0</v>
      </c>
      <c r="CV9" s="125">
        <v>0</v>
      </c>
      <c r="CW9" s="125">
        <v>0</v>
      </c>
      <c r="CX9" s="125">
        <v>0</v>
      </c>
      <c r="CY9" s="125">
        <v>0</v>
      </c>
      <c r="CZ9" s="125">
        <v>0</v>
      </c>
      <c r="DA9" s="125">
        <v>0</v>
      </c>
      <c r="DB9" s="125">
        <v>0</v>
      </c>
      <c r="DC9" s="125">
        <v>0</v>
      </c>
      <c r="DD9" s="125">
        <v>0</v>
      </c>
      <c r="DE9" s="124">
        <v>0</v>
      </c>
      <c r="DF9" s="125">
        <v>0</v>
      </c>
      <c r="DG9" s="125">
        <v>0</v>
      </c>
      <c r="DH9" s="125">
        <v>0</v>
      </c>
      <c r="DI9" s="125">
        <v>0</v>
      </c>
      <c r="DJ9" s="125">
        <v>0</v>
      </c>
      <c r="DK9" s="125">
        <v>0</v>
      </c>
      <c r="DL9" s="125">
        <v>0</v>
      </c>
      <c r="DM9" s="125">
        <v>0</v>
      </c>
      <c r="DN9" s="125">
        <v>0</v>
      </c>
      <c r="DO9" s="1715"/>
      <c r="DP9" s="124">
        <v>0</v>
      </c>
      <c r="DQ9" s="125">
        <v>0</v>
      </c>
      <c r="DR9" s="125">
        <v>0</v>
      </c>
      <c r="DS9" s="125">
        <v>0</v>
      </c>
      <c r="DT9" s="125">
        <v>0</v>
      </c>
      <c r="DU9" s="125">
        <v>0</v>
      </c>
      <c r="DV9" s="125">
        <v>0</v>
      </c>
      <c r="DW9" s="125">
        <v>0</v>
      </c>
      <c r="DX9" s="125">
        <v>0</v>
      </c>
      <c r="DY9" s="125">
        <v>0</v>
      </c>
      <c r="DZ9" s="1747"/>
      <c r="EA9" s="1716"/>
      <c r="EB9" s="124">
        <v>0</v>
      </c>
      <c r="EC9" s="125">
        <v>0</v>
      </c>
      <c r="ED9" s="125">
        <v>0</v>
      </c>
      <c r="EE9" s="125">
        <v>0</v>
      </c>
      <c r="EF9" s="125">
        <v>0</v>
      </c>
      <c r="EG9" s="125">
        <v>0</v>
      </c>
      <c r="EH9" s="125">
        <v>0</v>
      </c>
      <c r="EI9" s="125">
        <v>0</v>
      </c>
      <c r="EJ9" s="125">
        <v>0</v>
      </c>
      <c r="EK9" s="125">
        <v>0</v>
      </c>
      <c r="EL9" s="124">
        <v>0</v>
      </c>
      <c r="EM9" s="125">
        <v>0</v>
      </c>
      <c r="EN9" s="125">
        <v>0</v>
      </c>
      <c r="EO9" s="125">
        <v>0</v>
      </c>
      <c r="EP9" s="125">
        <v>0</v>
      </c>
      <c r="EQ9" s="125">
        <v>0</v>
      </c>
      <c r="ER9" s="125">
        <v>0</v>
      </c>
      <c r="ES9" s="125">
        <v>0</v>
      </c>
      <c r="ET9" s="125">
        <v>0</v>
      </c>
      <c r="EU9" s="125">
        <v>0</v>
      </c>
      <c r="EV9" s="1719"/>
      <c r="EW9" s="124">
        <v>0</v>
      </c>
      <c r="EX9" s="125">
        <v>0</v>
      </c>
      <c r="EY9" s="125">
        <v>0</v>
      </c>
      <c r="EZ9" s="125">
        <v>0</v>
      </c>
      <c r="FA9" s="125">
        <v>0</v>
      </c>
      <c r="FB9" s="125">
        <v>0</v>
      </c>
      <c r="FC9" s="125">
        <v>0</v>
      </c>
      <c r="FD9" s="125">
        <v>0</v>
      </c>
      <c r="FE9" s="125">
        <v>0</v>
      </c>
      <c r="FF9" s="125">
        <v>0</v>
      </c>
      <c r="FG9" s="124">
        <v>0</v>
      </c>
      <c r="FH9" s="125">
        <v>0</v>
      </c>
      <c r="FI9" s="125">
        <v>0</v>
      </c>
      <c r="FJ9" s="125">
        <v>0</v>
      </c>
      <c r="FK9" s="125">
        <v>0</v>
      </c>
      <c r="FL9" s="125">
        <v>0</v>
      </c>
      <c r="FM9" s="125">
        <v>0</v>
      </c>
      <c r="FN9" s="125">
        <v>0</v>
      </c>
      <c r="FO9" s="125">
        <v>0</v>
      </c>
      <c r="FP9" s="125">
        <v>0</v>
      </c>
      <c r="FQ9" s="1740"/>
      <c r="FR9" s="124">
        <v>0</v>
      </c>
      <c r="FS9" s="125">
        <v>0</v>
      </c>
      <c r="FT9" s="125">
        <v>0</v>
      </c>
      <c r="FU9" s="125">
        <v>0</v>
      </c>
      <c r="FV9" s="125">
        <v>0</v>
      </c>
      <c r="FW9" s="125">
        <v>0</v>
      </c>
      <c r="FX9" s="125">
        <v>0</v>
      </c>
      <c r="FY9" s="125">
        <v>0</v>
      </c>
      <c r="FZ9" s="125">
        <v>0</v>
      </c>
      <c r="GA9" s="125">
        <v>0</v>
      </c>
      <c r="GB9"/>
      <c r="GC9"/>
      <c r="GD9" s="1733"/>
      <c r="GE9" s="1711"/>
      <c r="GF9" s="130">
        <v>0</v>
      </c>
      <c r="GG9" s="128">
        <v>0</v>
      </c>
      <c r="GH9" s="128">
        <v>0</v>
      </c>
      <c r="GI9" s="128">
        <v>0</v>
      </c>
      <c r="GJ9" s="127">
        <v>0</v>
      </c>
      <c r="GK9" s="127">
        <v>0</v>
      </c>
      <c r="GL9" s="127">
        <v>0</v>
      </c>
      <c r="GM9" s="127">
        <v>0</v>
      </c>
      <c r="GN9" s="127">
        <v>0</v>
      </c>
      <c r="GO9" s="129">
        <v>0</v>
      </c>
      <c r="GP9" s="131" t="s">
        <v>21</v>
      </c>
      <c r="GQ9" s="132">
        <v>0</v>
      </c>
      <c r="GR9" s="127">
        <v>0</v>
      </c>
      <c r="GS9" s="127">
        <v>0</v>
      </c>
      <c r="GT9" s="127">
        <v>0</v>
      </c>
      <c r="GU9" s="133">
        <v>0</v>
      </c>
      <c r="GV9" s="133">
        <v>0</v>
      </c>
      <c r="GW9" s="133">
        <v>0</v>
      </c>
      <c r="GX9" s="133">
        <v>0</v>
      </c>
      <c r="GY9" s="133">
        <v>0</v>
      </c>
      <c r="GZ9" s="133">
        <v>0</v>
      </c>
      <c r="HA9" s="131" t="s">
        <v>21</v>
      </c>
      <c r="HB9" s="130">
        <v>0</v>
      </c>
      <c r="HC9" s="128">
        <v>0</v>
      </c>
      <c r="HD9" s="128">
        <v>0</v>
      </c>
      <c r="HE9" s="128">
        <v>0</v>
      </c>
      <c r="HF9" s="128">
        <v>0</v>
      </c>
      <c r="HG9" s="128">
        <v>0</v>
      </c>
      <c r="HH9" s="128">
        <v>0</v>
      </c>
      <c r="HI9" s="128">
        <v>0</v>
      </c>
      <c r="HJ9" s="128">
        <v>0</v>
      </c>
      <c r="HK9" s="845">
        <v>0</v>
      </c>
      <c r="HL9" s="131" t="s">
        <v>21</v>
      </c>
      <c r="HM9" s="130">
        <v>0</v>
      </c>
      <c r="HN9" s="128">
        <v>0</v>
      </c>
      <c r="HO9" s="128">
        <v>0</v>
      </c>
      <c r="HP9" s="128">
        <v>0</v>
      </c>
      <c r="HQ9" s="128">
        <v>0</v>
      </c>
      <c r="HR9" s="128">
        <v>0</v>
      </c>
      <c r="HS9" s="128">
        <v>0</v>
      </c>
      <c r="HT9" s="128">
        <v>0</v>
      </c>
      <c r="HU9" s="128">
        <v>0</v>
      </c>
      <c r="HV9" s="845">
        <v>0</v>
      </c>
      <c r="HW9" s="846"/>
      <c r="HX9" s="846"/>
      <c r="HY9" s="846"/>
      <c r="HZ9" s="846"/>
      <c r="IA9" s="846"/>
      <c r="IB9" s="846"/>
      <c r="IC9" s="846"/>
      <c r="ID9" s="846"/>
      <c r="IE9" s="846"/>
      <c r="IF9" s="846"/>
      <c r="IG9" s="846"/>
      <c r="IH9" s="846"/>
      <c r="II9" s="846"/>
      <c r="IJ9" s="846"/>
      <c r="IK9" s="846"/>
      <c r="IL9" s="846"/>
      <c r="IM9" s="846"/>
      <c r="IN9" s="846"/>
      <c r="IO9" s="846"/>
      <c r="IP9" s="846"/>
      <c r="IQ9" s="846"/>
      <c r="IR9" s="846"/>
      <c r="IS9" s="846"/>
      <c r="IT9" s="846"/>
      <c r="IU9" s="846"/>
      <c r="IV9" s="846"/>
    </row>
    <row r="10" spans="1:256" ht="15.75" customHeight="1" thickTop="1" thickBot="1" x14ac:dyDescent="0.2">
      <c r="A10" s="134" t="s">
        <v>56</v>
      </c>
      <c r="B10" s="135"/>
      <c r="C10" s="136"/>
      <c r="D10" s="136"/>
      <c r="E10" s="136"/>
      <c r="F10" s="136"/>
      <c r="G10" s="136"/>
      <c r="H10" s="136"/>
      <c r="I10" s="136"/>
      <c r="J10" s="136"/>
      <c r="K10" s="136"/>
      <c r="L10" s="137"/>
      <c r="M10" s="137"/>
      <c r="N10" s="137"/>
      <c r="O10" s="137"/>
      <c r="P10" s="137"/>
      <c r="Q10" s="137"/>
      <c r="R10" s="137"/>
      <c r="S10" s="137"/>
      <c r="T10" s="137"/>
      <c r="U10" s="847"/>
      <c r="V10" s="848">
        <f t="shared" ref="V10:CG10" si="0">SUM(V11:V58)</f>
        <v>0</v>
      </c>
      <c r="W10" s="139">
        <f t="shared" si="0"/>
        <v>0</v>
      </c>
      <c r="X10" s="140">
        <f t="shared" si="0"/>
        <v>0</v>
      </c>
      <c r="Y10" s="141">
        <f t="shared" si="0"/>
        <v>0</v>
      </c>
      <c r="Z10" s="141">
        <f t="shared" si="0"/>
        <v>0</v>
      </c>
      <c r="AA10" s="141">
        <f t="shared" si="0"/>
        <v>0</v>
      </c>
      <c r="AB10" s="141">
        <f t="shared" si="0"/>
        <v>0</v>
      </c>
      <c r="AC10" s="141">
        <f t="shared" si="0"/>
        <v>0</v>
      </c>
      <c r="AD10" s="141">
        <f t="shared" si="0"/>
        <v>0</v>
      </c>
      <c r="AE10" s="141">
        <f t="shared" si="0"/>
        <v>0</v>
      </c>
      <c r="AF10" s="141">
        <f t="shared" si="0"/>
        <v>0</v>
      </c>
      <c r="AG10" s="141">
        <f t="shared" si="0"/>
        <v>0</v>
      </c>
      <c r="AH10" s="140">
        <f t="shared" si="0"/>
        <v>0</v>
      </c>
      <c r="AI10" s="141">
        <f t="shared" si="0"/>
        <v>0</v>
      </c>
      <c r="AJ10" s="141">
        <f t="shared" si="0"/>
        <v>0</v>
      </c>
      <c r="AK10" s="141">
        <f t="shared" si="0"/>
        <v>0</v>
      </c>
      <c r="AL10" s="141">
        <f t="shared" si="0"/>
        <v>0</v>
      </c>
      <c r="AM10" s="141">
        <f t="shared" si="0"/>
        <v>0</v>
      </c>
      <c r="AN10" s="141">
        <f t="shared" si="0"/>
        <v>0</v>
      </c>
      <c r="AO10" s="141">
        <f t="shared" si="0"/>
        <v>0</v>
      </c>
      <c r="AP10" s="141">
        <f t="shared" si="0"/>
        <v>0</v>
      </c>
      <c r="AQ10" s="141">
        <f t="shared" si="0"/>
        <v>0</v>
      </c>
      <c r="AR10" s="142">
        <f t="shared" si="0"/>
        <v>0</v>
      </c>
      <c r="AS10" s="140">
        <f t="shared" si="0"/>
        <v>0</v>
      </c>
      <c r="AT10" s="141">
        <f t="shared" si="0"/>
        <v>0</v>
      </c>
      <c r="AU10" s="141">
        <f t="shared" si="0"/>
        <v>0</v>
      </c>
      <c r="AV10" s="141">
        <f t="shared" si="0"/>
        <v>0</v>
      </c>
      <c r="AW10" s="141">
        <f t="shared" si="0"/>
        <v>0</v>
      </c>
      <c r="AX10" s="141">
        <f t="shared" si="0"/>
        <v>0</v>
      </c>
      <c r="AY10" s="141">
        <f t="shared" si="0"/>
        <v>0</v>
      </c>
      <c r="AZ10" s="141">
        <f t="shared" si="0"/>
        <v>0</v>
      </c>
      <c r="BA10" s="141">
        <f t="shared" si="0"/>
        <v>0</v>
      </c>
      <c r="BB10" s="141">
        <f t="shared" si="0"/>
        <v>0</v>
      </c>
      <c r="BC10" s="140">
        <f t="shared" si="0"/>
        <v>0</v>
      </c>
      <c r="BD10" s="141">
        <f t="shared" si="0"/>
        <v>0</v>
      </c>
      <c r="BE10" s="141">
        <f t="shared" si="0"/>
        <v>0</v>
      </c>
      <c r="BF10" s="141">
        <f t="shared" si="0"/>
        <v>0</v>
      </c>
      <c r="BG10" s="143">
        <f t="shared" si="0"/>
        <v>0</v>
      </c>
      <c r="BH10" s="143">
        <f t="shared" si="0"/>
        <v>0</v>
      </c>
      <c r="BI10" s="143">
        <f t="shared" si="0"/>
        <v>0</v>
      </c>
      <c r="BJ10" s="143">
        <f t="shared" si="0"/>
        <v>0</v>
      </c>
      <c r="BK10" s="143">
        <f t="shared" si="0"/>
        <v>0</v>
      </c>
      <c r="BL10" s="849">
        <f t="shared" si="0"/>
        <v>0</v>
      </c>
      <c r="BM10" s="850">
        <f t="shared" si="0"/>
        <v>0</v>
      </c>
      <c r="BN10" s="851">
        <f t="shared" si="0"/>
        <v>0</v>
      </c>
      <c r="BO10" s="141">
        <f t="shared" si="0"/>
        <v>0</v>
      </c>
      <c r="BP10" s="141">
        <f t="shared" si="0"/>
        <v>0</v>
      </c>
      <c r="BQ10" s="141">
        <f t="shared" si="0"/>
        <v>0</v>
      </c>
      <c r="BR10" s="141">
        <f t="shared" si="0"/>
        <v>0</v>
      </c>
      <c r="BS10" s="141">
        <f t="shared" si="0"/>
        <v>0</v>
      </c>
      <c r="BT10" s="141">
        <f t="shared" si="0"/>
        <v>0</v>
      </c>
      <c r="BU10" s="141">
        <f t="shared" si="0"/>
        <v>0</v>
      </c>
      <c r="BV10" s="141">
        <f t="shared" si="0"/>
        <v>0</v>
      </c>
      <c r="BW10" s="141">
        <f t="shared" si="0"/>
        <v>0</v>
      </c>
      <c r="BX10" s="138" t="e">
        <f t="shared" si="0"/>
        <v>#DIV/0!</v>
      </c>
      <c r="BY10" s="139" t="e">
        <f t="shared" si="0"/>
        <v>#DIV/0!</v>
      </c>
      <c r="BZ10" s="140" t="e">
        <f t="shared" si="0"/>
        <v>#DIV/0!</v>
      </c>
      <c r="CA10" s="141" t="e">
        <f t="shared" si="0"/>
        <v>#DIV/0!</v>
      </c>
      <c r="CB10" s="141" t="e">
        <f t="shared" si="0"/>
        <v>#DIV/0!</v>
      </c>
      <c r="CC10" s="141" t="e">
        <f t="shared" si="0"/>
        <v>#DIV/0!</v>
      </c>
      <c r="CD10" s="141" t="e">
        <f t="shared" si="0"/>
        <v>#DIV/0!</v>
      </c>
      <c r="CE10" s="141" t="e">
        <f t="shared" si="0"/>
        <v>#DIV/0!</v>
      </c>
      <c r="CF10" s="141" t="e">
        <f t="shared" si="0"/>
        <v>#DIV/0!</v>
      </c>
      <c r="CG10" s="141" t="e">
        <f t="shared" si="0"/>
        <v>#DIV/0!</v>
      </c>
      <c r="CH10" s="141" t="e">
        <f t="shared" ref="CH10:EP10" si="1">SUM(CH11:CH58)</f>
        <v>#DIV/0!</v>
      </c>
      <c r="CI10" s="141" t="e">
        <f t="shared" si="1"/>
        <v>#DIV/0!</v>
      </c>
      <c r="CJ10" s="140" t="e">
        <f t="shared" si="1"/>
        <v>#DIV/0!</v>
      </c>
      <c r="CK10" s="141" t="e">
        <f t="shared" si="1"/>
        <v>#DIV/0!</v>
      </c>
      <c r="CL10" s="141" t="e">
        <f t="shared" si="1"/>
        <v>#DIV/0!</v>
      </c>
      <c r="CM10" s="141" t="e">
        <f t="shared" si="1"/>
        <v>#DIV/0!</v>
      </c>
      <c r="CN10" s="141" t="e">
        <f t="shared" si="1"/>
        <v>#DIV/0!</v>
      </c>
      <c r="CO10" s="141" t="e">
        <f t="shared" si="1"/>
        <v>#DIV/0!</v>
      </c>
      <c r="CP10" s="141" t="e">
        <f t="shared" si="1"/>
        <v>#DIV/0!</v>
      </c>
      <c r="CQ10" s="141" t="e">
        <f t="shared" si="1"/>
        <v>#DIV/0!</v>
      </c>
      <c r="CR10" s="141" t="e">
        <f t="shared" si="1"/>
        <v>#DIV/0!</v>
      </c>
      <c r="CS10" s="141" t="e">
        <f t="shared" si="1"/>
        <v>#DIV/0!</v>
      </c>
      <c r="CT10" s="142" t="e">
        <f t="shared" si="1"/>
        <v>#DIV/0!</v>
      </c>
      <c r="CU10" s="140" t="e">
        <f t="shared" si="1"/>
        <v>#DIV/0!</v>
      </c>
      <c r="CV10" s="141" t="e">
        <f t="shared" si="1"/>
        <v>#DIV/0!</v>
      </c>
      <c r="CW10" s="141" t="e">
        <f t="shared" si="1"/>
        <v>#DIV/0!</v>
      </c>
      <c r="CX10" s="141" t="e">
        <f t="shared" si="1"/>
        <v>#DIV/0!</v>
      </c>
      <c r="CY10" s="141" t="e">
        <f t="shared" si="1"/>
        <v>#DIV/0!</v>
      </c>
      <c r="CZ10" s="141" t="e">
        <f t="shared" si="1"/>
        <v>#DIV/0!</v>
      </c>
      <c r="DA10" s="141" t="e">
        <f t="shared" si="1"/>
        <v>#DIV/0!</v>
      </c>
      <c r="DB10" s="141" t="e">
        <f t="shared" si="1"/>
        <v>#DIV/0!</v>
      </c>
      <c r="DC10" s="141" t="e">
        <f t="shared" si="1"/>
        <v>#DIV/0!</v>
      </c>
      <c r="DD10" s="141" t="e">
        <f t="shared" si="1"/>
        <v>#DIV/0!</v>
      </c>
      <c r="DE10" s="140" t="e">
        <f t="shared" si="1"/>
        <v>#DIV/0!</v>
      </c>
      <c r="DF10" s="141" t="e">
        <f t="shared" si="1"/>
        <v>#DIV/0!</v>
      </c>
      <c r="DG10" s="141" t="e">
        <f t="shared" si="1"/>
        <v>#DIV/0!</v>
      </c>
      <c r="DH10" s="141" t="e">
        <f t="shared" si="1"/>
        <v>#DIV/0!</v>
      </c>
      <c r="DI10" s="141" t="e">
        <f t="shared" si="1"/>
        <v>#DIV/0!</v>
      </c>
      <c r="DJ10" s="141" t="e">
        <f t="shared" si="1"/>
        <v>#DIV/0!</v>
      </c>
      <c r="DK10" s="141" t="e">
        <f t="shared" si="1"/>
        <v>#DIV/0!</v>
      </c>
      <c r="DL10" s="141" t="e">
        <f t="shared" si="1"/>
        <v>#DIV/0!</v>
      </c>
      <c r="DM10" s="141" t="e">
        <f t="shared" si="1"/>
        <v>#DIV/0!</v>
      </c>
      <c r="DN10" s="852" t="e">
        <f t="shared" si="1"/>
        <v>#DIV/0!</v>
      </c>
      <c r="DO10" s="853" t="e">
        <f t="shared" si="1"/>
        <v>#DIV/0!</v>
      </c>
      <c r="DP10" s="140" t="e">
        <f t="shared" si="1"/>
        <v>#DIV/0!</v>
      </c>
      <c r="DQ10" s="141" t="e">
        <f t="shared" si="1"/>
        <v>#DIV/0!</v>
      </c>
      <c r="DR10" s="141" t="e">
        <f t="shared" si="1"/>
        <v>#DIV/0!</v>
      </c>
      <c r="DS10" s="141" t="e">
        <f t="shared" si="1"/>
        <v>#DIV/0!</v>
      </c>
      <c r="DT10" s="141" t="e">
        <f t="shared" si="1"/>
        <v>#DIV/0!</v>
      </c>
      <c r="DU10" s="141" t="e">
        <f t="shared" si="1"/>
        <v>#DIV/0!</v>
      </c>
      <c r="DV10" s="141" t="e">
        <f t="shared" si="1"/>
        <v>#DIV/0!</v>
      </c>
      <c r="DW10" s="141" t="e">
        <f t="shared" si="1"/>
        <v>#DIV/0!</v>
      </c>
      <c r="DX10" s="141" t="e">
        <f t="shared" si="1"/>
        <v>#DIV/0!</v>
      </c>
      <c r="DY10" s="141" t="e">
        <f t="shared" si="1"/>
        <v>#DIV/0!</v>
      </c>
      <c r="DZ10" s="144" t="e">
        <f t="shared" si="1"/>
        <v>#DIV/0!</v>
      </c>
      <c r="EA10" s="145" t="e">
        <f t="shared" si="1"/>
        <v>#DIV/0!</v>
      </c>
      <c r="EB10" s="146" t="e">
        <f t="shared" si="1"/>
        <v>#DIV/0!</v>
      </c>
      <c r="EC10" s="147" t="e">
        <f t="shared" si="1"/>
        <v>#DIV/0!</v>
      </c>
      <c r="ED10" s="147" t="e">
        <f t="shared" si="1"/>
        <v>#DIV/0!</v>
      </c>
      <c r="EE10" s="147" t="e">
        <f t="shared" si="1"/>
        <v>#DIV/0!</v>
      </c>
      <c r="EF10" s="147" t="e">
        <f t="shared" si="1"/>
        <v>#DIV/0!</v>
      </c>
      <c r="EG10" s="147" t="e">
        <f>SUM(EG11:EG58)</f>
        <v>#DIV/0!</v>
      </c>
      <c r="EH10" s="147" t="e">
        <f>SUM(EH11:EH58)</f>
        <v>#DIV/0!</v>
      </c>
      <c r="EI10" s="147" t="e">
        <f>SUM(EI11:EI58)</f>
        <v>#DIV/0!</v>
      </c>
      <c r="EJ10" s="147" t="e">
        <f>SUM(EJ11:EJ58)</f>
        <v>#DIV/0!</v>
      </c>
      <c r="EK10" s="147" t="e">
        <f>SUM(EK11:EK58)</f>
        <v>#DIV/0!</v>
      </c>
      <c r="EL10" s="146" t="e">
        <f t="shared" si="1"/>
        <v>#DIV/0!</v>
      </c>
      <c r="EM10" s="147" t="e">
        <f t="shared" si="1"/>
        <v>#DIV/0!</v>
      </c>
      <c r="EN10" s="147" t="e">
        <f t="shared" si="1"/>
        <v>#DIV/0!</v>
      </c>
      <c r="EO10" s="147" t="e">
        <f t="shared" si="1"/>
        <v>#DIV/0!</v>
      </c>
      <c r="EP10" s="147" t="e">
        <f t="shared" si="1"/>
        <v>#DIV/0!</v>
      </c>
      <c r="EQ10" s="147" t="e">
        <f>SUM(EQ11:EQ58)</f>
        <v>#DIV/0!</v>
      </c>
      <c r="ER10" s="147" t="e">
        <f>SUM(ER11:ER58)</f>
        <v>#DIV/0!</v>
      </c>
      <c r="ES10" s="147" t="e">
        <f>SUM(ES11:ES58)</f>
        <v>#DIV/0!</v>
      </c>
      <c r="ET10" s="147" t="e">
        <f>SUM(ET11:ET58)</f>
        <v>#DIV/0!</v>
      </c>
      <c r="EU10" s="147" t="e">
        <f>SUM(EU11:EU58)</f>
        <v>#DIV/0!</v>
      </c>
      <c r="EV10" s="148" t="e">
        <f t="shared" ref="EV10:GA10" si="2">SUM(EV11:EV58)</f>
        <v>#DIV/0!</v>
      </c>
      <c r="EW10" s="146" t="e">
        <f t="shared" si="2"/>
        <v>#DIV/0!</v>
      </c>
      <c r="EX10" s="147" t="e">
        <f t="shared" si="2"/>
        <v>#DIV/0!</v>
      </c>
      <c r="EY10" s="147" t="e">
        <f t="shared" si="2"/>
        <v>#DIV/0!</v>
      </c>
      <c r="EZ10" s="147" t="e">
        <f t="shared" si="2"/>
        <v>#DIV/0!</v>
      </c>
      <c r="FA10" s="147" t="e">
        <f t="shared" si="2"/>
        <v>#DIV/0!</v>
      </c>
      <c r="FB10" s="147" t="e">
        <f>SUM(FB11:FB58)</f>
        <v>#DIV/0!</v>
      </c>
      <c r="FC10" s="147" t="e">
        <f>SUM(FC11:FC58)</f>
        <v>#DIV/0!</v>
      </c>
      <c r="FD10" s="147" t="e">
        <f>SUM(FD11:FD58)</f>
        <v>#DIV/0!</v>
      </c>
      <c r="FE10" s="147" t="e">
        <f>SUM(FE11:FE58)</f>
        <v>#DIV/0!</v>
      </c>
      <c r="FF10" s="147" t="e">
        <f>SUM(FF11:FF58)</f>
        <v>#DIV/0!</v>
      </c>
      <c r="FG10" s="146" t="e">
        <f t="shared" si="2"/>
        <v>#DIV/0!</v>
      </c>
      <c r="FH10" s="149" t="e">
        <f t="shared" si="2"/>
        <v>#DIV/0!</v>
      </c>
      <c r="FI10" s="149" t="e">
        <f t="shared" si="2"/>
        <v>#DIV/0!</v>
      </c>
      <c r="FJ10" s="149" t="e">
        <f t="shared" si="2"/>
        <v>#DIV/0!</v>
      </c>
      <c r="FK10" s="150" t="e">
        <f t="shared" si="2"/>
        <v>#DIV/0!</v>
      </c>
      <c r="FL10" s="151" t="e">
        <f t="shared" si="2"/>
        <v>#DIV/0!</v>
      </c>
      <c r="FM10" s="152" t="e">
        <f t="shared" si="2"/>
        <v>#DIV/0!</v>
      </c>
      <c r="FN10" s="152" t="e">
        <f t="shared" si="2"/>
        <v>#DIV/0!</v>
      </c>
      <c r="FO10" s="152" t="e">
        <f t="shared" si="2"/>
        <v>#DIV/0!</v>
      </c>
      <c r="FP10" s="854" t="e">
        <f t="shared" si="2"/>
        <v>#DIV/0!</v>
      </c>
      <c r="FQ10" s="855" t="e">
        <f t="shared" si="2"/>
        <v>#DIV/0!</v>
      </c>
      <c r="FR10" s="146" t="e">
        <f t="shared" si="2"/>
        <v>#DIV/0!</v>
      </c>
      <c r="FS10" s="147" t="e">
        <f t="shared" si="2"/>
        <v>#DIV/0!</v>
      </c>
      <c r="FT10" s="147" t="e">
        <f t="shared" si="2"/>
        <v>#DIV/0!</v>
      </c>
      <c r="FU10" s="147" t="e">
        <f t="shared" si="2"/>
        <v>#DIV/0!</v>
      </c>
      <c r="FV10" s="147" t="e">
        <f t="shared" si="2"/>
        <v>#DIV/0!</v>
      </c>
      <c r="FW10" s="147" t="e">
        <f t="shared" si="2"/>
        <v>#DIV/0!</v>
      </c>
      <c r="FX10" s="147" t="e">
        <f t="shared" si="2"/>
        <v>#DIV/0!</v>
      </c>
      <c r="FY10" s="147" t="e">
        <f t="shared" si="2"/>
        <v>#DIV/0!</v>
      </c>
      <c r="FZ10" s="147" t="e">
        <f t="shared" si="2"/>
        <v>#DIV/0!</v>
      </c>
      <c r="GA10" s="147" t="e">
        <f t="shared" si="2"/>
        <v>#DIV/0!</v>
      </c>
      <c r="GD10" s="154" t="s">
        <v>56</v>
      </c>
      <c r="GE10" s="155" t="e">
        <f>SUM(GF10:GJ10)</f>
        <v>#DIV/0!</v>
      </c>
      <c r="GF10" s="156" t="e">
        <f t="shared" ref="GF10:GO10" si="3">GQ10+HB10</f>
        <v>#DIV/0!</v>
      </c>
      <c r="GG10" s="156" t="e">
        <f t="shared" si="3"/>
        <v>#DIV/0!</v>
      </c>
      <c r="GH10" s="156" t="e">
        <f t="shared" si="3"/>
        <v>#DIV/0!</v>
      </c>
      <c r="GI10" s="156" t="e">
        <f t="shared" si="3"/>
        <v>#DIV/0!</v>
      </c>
      <c r="GJ10" s="156" t="e">
        <f t="shared" si="3"/>
        <v>#DIV/0!</v>
      </c>
      <c r="GK10" s="156" t="e">
        <f t="shared" si="3"/>
        <v>#DIV/0!</v>
      </c>
      <c r="GL10" s="156" t="e">
        <f t="shared" si="3"/>
        <v>#DIV/0!</v>
      </c>
      <c r="GM10" s="156" t="e">
        <f t="shared" si="3"/>
        <v>#DIV/0!</v>
      </c>
      <c r="GN10" s="156" t="e">
        <f t="shared" si="3"/>
        <v>#DIV/0!</v>
      </c>
      <c r="GO10" s="156" t="e">
        <f t="shared" si="3"/>
        <v>#DIV/0!</v>
      </c>
      <c r="GP10" s="157" t="e">
        <f t="shared" ref="GP10:HF10" si="4">SUM(GP12:GP59)</f>
        <v>#DIV/0!</v>
      </c>
      <c r="GQ10" s="156" t="e">
        <f t="shared" si="4"/>
        <v>#DIV/0!</v>
      </c>
      <c r="GR10" s="156" t="e">
        <f t="shared" si="4"/>
        <v>#DIV/0!</v>
      </c>
      <c r="GS10" s="156" t="e">
        <f t="shared" si="4"/>
        <v>#DIV/0!</v>
      </c>
      <c r="GT10" s="156" t="e">
        <f t="shared" si="4"/>
        <v>#DIV/0!</v>
      </c>
      <c r="GU10" s="156" t="e">
        <f t="shared" si="4"/>
        <v>#DIV/0!</v>
      </c>
      <c r="GV10" s="156" t="e">
        <f>SUM(GV12:GV59)</f>
        <v>#DIV/0!</v>
      </c>
      <c r="GW10" s="156" t="e">
        <f>SUM(GW12:GW59)</f>
        <v>#DIV/0!</v>
      </c>
      <c r="GX10" s="156" t="e">
        <f>SUM(GX12:GX59)</f>
        <v>#DIV/0!</v>
      </c>
      <c r="GY10" s="156" t="e">
        <f>SUM(GY12:GY59)</f>
        <v>#DIV/0!</v>
      </c>
      <c r="GZ10" s="156" t="e">
        <f>SUM(GZ12:GZ59)</f>
        <v>#DIV/0!</v>
      </c>
      <c r="HA10" s="157" t="e">
        <f t="shared" si="4"/>
        <v>#DIV/0!</v>
      </c>
      <c r="HB10" s="156" t="e">
        <f t="shared" si="4"/>
        <v>#DIV/0!</v>
      </c>
      <c r="HC10" s="156" t="e">
        <f t="shared" si="4"/>
        <v>#DIV/0!</v>
      </c>
      <c r="HD10" s="156" t="e">
        <f t="shared" si="4"/>
        <v>#DIV/0!</v>
      </c>
      <c r="HE10" s="156" t="e">
        <f t="shared" si="4"/>
        <v>#DIV/0!</v>
      </c>
      <c r="HF10" s="158" t="e">
        <f t="shared" si="4"/>
        <v>#DIV/0!</v>
      </c>
      <c r="HG10" s="159" t="e">
        <f>SUM(HG12:HG59)</f>
        <v>#DIV/0!</v>
      </c>
      <c r="HH10" s="159" t="e">
        <f>SUM(HH12:HH59)</f>
        <v>#DIV/0!</v>
      </c>
      <c r="HI10" s="159" t="e">
        <f>SUM(HI12:HI59)</f>
        <v>#DIV/0!</v>
      </c>
      <c r="HJ10" s="159" t="e">
        <f>SUM(HJ12:HJ59)</f>
        <v>#DIV/0!</v>
      </c>
      <c r="HK10" s="160" t="e">
        <f>SUM(HK12:HK59)</f>
        <v>#DIV/0!</v>
      </c>
      <c r="HL10" s="157" t="e">
        <f t="shared" ref="HL10:HV10" si="5">SUM(HL12:HL59)</f>
        <v>#DIV/0!</v>
      </c>
      <c r="HM10" s="856" t="e">
        <f t="shared" si="5"/>
        <v>#DIV/0!</v>
      </c>
      <c r="HN10" s="857" t="e">
        <f t="shared" si="5"/>
        <v>#DIV/0!</v>
      </c>
      <c r="HO10" s="857" t="e">
        <f t="shared" si="5"/>
        <v>#DIV/0!</v>
      </c>
      <c r="HP10" s="857" t="e">
        <f t="shared" si="5"/>
        <v>#DIV/0!</v>
      </c>
      <c r="HQ10" s="857" t="e">
        <f t="shared" si="5"/>
        <v>#DIV/0!</v>
      </c>
      <c r="HR10" s="857" t="e">
        <f t="shared" si="5"/>
        <v>#DIV/0!</v>
      </c>
      <c r="HS10" s="857" t="e">
        <f t="shared" si="5"/>
        <v>#DIV/0!</v>
      </c>
      <c r="HT10" s="857" t="e">
        <f t="shared" si="5"/>
        <v>#DIV/0!</v>
      </c>
      <c r="HU10" s="857" t="e">
        <f t="shared" si="5"/>
        <v>#DIV/0!</v>
      </c>
      <c r="HV10" s="858" t="e">
        <f t="shared" si="5"/>
        <v>#DIV/0!</v>
      </c>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15.75" customHeight="1" x14ac:dyDescent="0.15">
      <c r="A11" s="161">
        <v>6</v>
      </c>
      <c r="B11" s="162"/>
      <c r="C11" s="163"/>
      <c r="D11" s="163"/>
      <c r="E11" s="163"/>
      <c r="F11" s="164"/>
      <c r="G11" s="165"/>
      <c r="H11" s="165"/>
      <c r="I11" s="165"/>
      <c r="J11" s="165"/>
      <c r="K11" s="165"/>
      <c r="L11" s="166">
        <v>0</v>
      </c>
      <c r="M11" s="166">
        <v>0</v>
      </c>
      <c r="N11" s="166">
        <v>0</v>
      </c>
      <c r="O11" s="166">
        <v>0</v>
      </c>
      <c r="P11" s="166">
        <v>0</v>
      </c>
      <c r="Q11" s="166">
        <v>0</v>
      </c>
      <c r="R11" s="166">
        <v>0</v>
      </c>
      <c r="S11" s="166">
        <v>0</v>
      </c>
      <c r="T11" s="166">
        <v>0</v>
      </c>
      <c r="U11" s="859">
        <v>0</v>
      </c>
      <c r="V11" s="860">
        <f>SUM(W11,AR11)</f>
        <v>0</v>
      </c>
      <c r="W11" s="861">
        <f>SUM(X11:AQ11)</f>
        <v>0</v>
      </c>
      <c r="X11" s="169">
        <v>0</v>
      </c>
      <c r="Y11" s="170">
        <v>0</v>
      </c>
      <c r="Z11" s="170">
        <v>0</v>
      </c>
      <c r="AA11" s="170">
        <v>0</v>
      </c>
      <c r="AB11" s="170">
        <v>0</v>
      </c>
      <c r="AC11" s="170">
        <v>0</v>
      </c>
      <c r="AD11" s="170">
        <v>0</v>
      </c>
      <c r="AE11" s="170">
        <v>0</v>
      </c>
      <c r="AF11" s="170">
        <v>0</v>
      </c>
      <c r="AG11" s="170">
        <v>0</v>
      </c>
      <c r="AH11" s="169">
        <v>0</v>
      </c>
      <c r="AI11" s="170">
        <v>0</v>
      </c>
      <c r="AJ11" s="170">
        <v>0</v>
      </c>
      <c r="AK11" s="170">
        <v>0</v>
      </c>
      <c r="AL11" s="170">
        <v>0</v>
      </c>
      <c r="AM11" s="170">
        <v>0</v>
      </c>
      <c r="AN11" s="170">
        <v>0</v>
      </c>
      <c r="AO11" s="170">
        <v>0</v>
      </c>
      <c r="AP11" s="170">
        <v>0</v>
      </c>
      <c r="AQ11" s="170">
        <v>0</v>
      </c>
      <c r="AR11" s="171">
        <f>SUM(AS11:BL11)</f>
        <v>0</v>
      </c>
      <c r="AS11" s="169">
        <v>0</v>
      </c>
      <c r="AT11" s="170">
        <v>0</v>
      </c>
      <c r="AU11" s="170">
        <v>0</v>
      </c>
      <c r="AV11" s="170">
        <v>0</v>
      </c>
      <c r="AW11" s="170">
        <v>0</v>
      </c>
      <c r="AX11" s="170">
        <v>0</v>
      </c>
      <c r="AY11" s="170">
        <v>0</v>
      </c>
      <c r="AZ11" s="170">
        <v>0</v>
      </c>
      <c r="BA11" s="170">
        <v>0</v>
      </c>
      <c r="BB11" s="170">
        <v>0</v>
      </c>
      <c r="BC11" s="169">
        <v>0</v>
      </c>
      <c r="BD11" s="170">
        <v>0</v>
      </c>
      <c r="BE11" s="170">
        <v>0</v>
      </c>
      <c r="BF11" s="170">
        <v>0</v>
      </c>
      <c r="BG11" s="170">
        <v>0</v>
      </c>
      <c r="BH11" s="170">
        <v>0</v>
      </c>
      <c r="BI11" s="170">
        <v>0</v>
      </c>
      <c r="BJ11" s="170">
        <v>0</v>
      </c>
      <c r="BK11" s="170">
        <v>0</v>
      </c>
      <c r="BL11" s="170">
        <v>0</v>
      </c>
      <c r="BM11" s="862">
        <f>SUM(BN11:BW11)</f>
        <v>0</v>
      </c>
      <c r="BN11" s="169">
        <v>0</v>
      </c>
      <c r="BO11" s="170">
        <v>0</v>
      </c>
      <c r="BP11" s="170">
        <v>0</v>
      </c>
      <c r="BQ11" s="170">
        <v>0</v>
      </c>
      <c r="BR11" s="170">
        <v>0</v>
      </c>
      <c r="BS11" s="170">
        <v>0</v>
      </c>
      <c r="BT11" s="170">
        <v>0</v>
      </c>
      <c r="BU11" s="170">
        <v>0</v>
      </c>
      <c r="BV11" s="170">
        <v>0</v>
      </c>
      <c r="BW11" s="170">
        <v>0</v>
      </c>
      <c r="BX11" s="172" t="e">
        <f>SUM(BY11,CT11)</f>
        <v>#DIV/0!</v>
      </c>
      <c r="BY11" s="173" t="e">
        <f>SUM(BZ11:CS11)</f>
        <v>#DIV/0!</v>
      </c>
      <c r="BZ11" s="169" t="e">
        <f t="shared" ref="BZ11:BZ25" si="6">ROUNDDOWN(X11/$AK$4,0)</f>
        <v>#DIV/0!</v>
      </c>
      <c r="CA11" s="170" t="e">
        <f t="shared" ref="CA11:CA25" si="7">ROUNDDOWN(Y11/$AK$4,0)</f>
        <v>#DIV/0!</v>
      </c>
      <c r="CB11" s="170" t="e">
        <f t="shared" ref="CB11:CB25" si="8">ROUNDDOWN(Z11/$AK$4,0)</f>
        <v>#DIV/0!</v>
      </c>
      <c r="CC11" s="170" t="e">
        <f t="shared" ref="CC11:CC25" si="9">ROUNDDOWN(AA11/$AK$4,0)</f>
        <v>#DIV/0!</v>
      </c>
      <c r="CD11" s="170" t="e">
        <f t="shared" ref="CD11:CD25" si="10">ROUNDDOWN(AB11/$AK$4,0)</f>
        <v>#DIV/0!</v>
      </c>
      <c r="CE11" s="170" t="e">
        <f t="shared" ref="CE11:CE25" si="11">ROUNDDOWN(AC11/$AK$4,0)</f>
        <v>#DIV/0!</v>
      </c>
      <c r="CF11" s="170" t="e">
        <f t="shared" ref="CF11:CF25" si="12">ROUNDDOWN(AD11/$AK$4,0)</f>
        <v>#DIV/0!</v>
      </c>
      <c r="CG11" s="170" t="e">
        <f t="shared" ref="CG11:CG25" si="13">ROUNDDOWN(AE11/$AK$4,0)</f>
        <v>#DIV/0!</v>
      </c>
      <c r="CH11" s="170" t="e">
        <f t="shared" ref="CH11:CH25" si="14">ROUNDDOWN(AF11/$AK$4,0)</f>
        <v>#DIV/0!</v>
      </c>
      <c r="CI11" s="170" t="e">
        <f t="shared" ref="CI11:CI25" si="15">ROUNDDOWN(AG11/$AK$4,0)</f>
        <v>#DIV/0!</v>
      </c>
      <c r="CJ11" s="169" t="e">
        <f t="shared" ref="CJ11:CJ25" si="16">ROUNDDOWN(AH11/$AK$4,0)</f>
        <v>#DIV/0!</v>
      </c>
      <c r="CK11" s="170" t="e">
        <f t="shared" ref="CK11:CK25" si="17">ROUNDDOWN(AI11/$AK$4,0)</f>
        <v>#DIV/0!</v>
      </c>
      <c r="CL11" s="170" t="e">
        <f t="shared" ref="CL11:CL25" si="18">ROUNDDOWN(AJ11/$AK$4,0)</f>
        <v>#DIV/0!</v>
      </c>
      <c r="CM11" s="170" t="e">
        <f t="shared" ref="CM11:CM25" si="19">ROUNDDOWN(AK11/$AK$4,0)</f>
        <v>#DIV/0!</v>
      </c>
      <c r="CN11" s="170" t="e">
        <f t="shared" ref="CN11:CN25" si="20">ROUNDDOWN(AL11/$AK$4,0)</f>
        <v>#DIV/0!</v>
      </c>
      <c r="CO11" s="170" t="e">
        <f t="shared" ref="CO11:CO25" si="21">ROUNDDOWN(AM11/$AK$4,0)</f>
        <v>#DIV/0!</v>
      </c>
      <c r="CP11" s="170" t="e">
        <f t="shared" ref="CP11:CS58" si="22">ROUNDDOWN(AN11/$AK$4,0)</f>
        <v>#DIV/0!</v>
      </c>
      <c r="CQ11" s="170" t="e">
        <f t="shared" si="22"/>
        <v>#DIV/0!</v>
      </c>
      <c r="CR11" s="170" t="e">
        <f t="shared" si="22"/>
        <v>#DIV/0!</v>
      </c>
      <c r="CS11" s="170" t="e">
        <f t="shared" si="22"/>
        <v>#DIV/0!</v>
      </c>
      <c r="CT11" s="174" t="e">
        <f>SUM(CU11:DN11)</f>
        <v>#DIV/0!</v>
      </c>
      <c r="CU11" s="169" t="e">
        <f t="shared" ref="CU11:CU25" si="23">ROUNDDOWN(AS11/$AK$4,0)</f>
        <v>#DIV/0!</v>
      </c>
      <c r="CV11" s="170" t="e">
        <f t="shared" ref="CV11:CV25" si="24">ROUNDDOWN(AT11/$AK$4,0)</f>
        <v>#DIV/0!</v>
      </c>
      <c r="CW11" s="170" t="e">
        <f t="shared" ref="CW11:CW25" si="25">ROUNDDOWN(AU11/$AK$4,0)</f>
        <v>#DIV/0!</v>
      </c>
      <c r="CX11" s="170" t="e">
        <f t="shared" ref="CX11:CX25" si="26">ROUNDDOWN(AV11/$AK$4,0)</f>
        <v>#DIV/0!</v>
      </c>
      <c r="CY11" s="170" t="e">
        <f t="shared" ref="CY11:CY25" si="27">ROUNDDOWN(AW11/$AK$4,0)</f>
        <v>#DIV/0!</v>
      </c>
      <c r="CZ11" s="170" t="e">
        <f t="shared" ref="CZ11:CZ25" si="28">ROUNDDOWN(AX11/$AK$4,0)</f>
        <v>#DIV/0!</v>
      </c>
      <c r="DA11" s="170" t="e">
        <f t="shared" ref="DA11:DA25" si="29">ROUNDDOWN(AY11/$AK$4,0)</f>
        <v>#DIV/0!</v>
      </c>
      <c r="DB11" s="170" t="e">
        <f t="shared" ref="DB11:DB25" si="30">ROUNDDOWN(AZ11/$AK$4,0)</f>
        <v>#DIV/0!</v>
      </c>
      <c r="DC11" s="170" t="e">
        <f t="shared" ref="DC11:DC25" si="31">ROUNDDOWN(BA11/$AK$4,0)</f>
        <v>#DIV/0!</v>
      </c>
      <c r="DD11" s="170" t="e">
        <f t="shared" ref="DD11:DD25" si="32">ROUNDDOWN(BB11/$AK$4,0)</f>
        <v>#DIV/0!</v>
      </c>
      <c r="DE11" s="169" t="e">
        <f t="shared" ref="DE11:DE25" si="33">ROUNDDOWN(BC11/$AK$4,0)</f>
        <v>#DIV/0!</v>
      </c>
      <c r="DF11" s="170" t="e">
        <f t="shared" ref="DF11:DF25" si="34">ROUNDDOWN(BD11/$AK$4,0)</f>
        <v>#DIV/0!</v>
      </c>
      <c r="DG11" s="170" t="e">
        <f t="shared" ref="DG11:DG25" si="35">ROUNDDOWN(BE11/$AK$4,0)</f>
        <v>#DIV/0!</v>
      </c>
      <c r="DH11" s="170" t="e">
        <f t="shared" ref="DH11:DH25" si="36">ROUNDDOWN(BF11/$AK$4,0)</f>
        <v>#DIV/0!</v>
      </c>
      <c r="DI11" s="170" t="e">
        <f t="shared" ref="DI11:DI25" si="37">ROUNDDOWN(BG11/$AK$4,0)</f>
        <v>#DIV/0!</v>
      </c>
      <c r="DJ11" s="170" t="e">
        <f t="shared" ref="DJ11:DJ25" si="38">ROUNDDOWN(BH11/$AK$4,0)</f>
        <v>#DIV/0!</v>
      </c>
      <c r="DK11" s="170" t="e">
        <f t="shared" ref="DK11:DN58" si="39">ROUNDDOWN(BI11/$AK$4,0)</f>
        <v>#DIV/0!</v>
      </c>
      <c r="DL11" s="170" t="e">
        <f t="shared" si="39"/>
        <v>#DIV/0!</v>
      </c>
      <c r="DM11" s="170" t="e">
        <f t="shared" si="39"/>
        <v>#DIV/0!</v>
      </c>
      <c r="DN11" s="863" t="e">
        <f t="shared" si="39"/>
        <v>#DIV/0!</v>
      </c>
      <c r="DO11" s="864" t="e">
        <f>SUM(DP11:DY11)</f>
        <v>#DIV/0!</v>
      </c>
      <c r="DP11" s="169" t="e">
        <f>ROUNDDOWN(BN11/$AK$4,0)</f>
        <v>#DIV/0!</v>
      </c>
      <c r="DQ11" s="170" t="e">
        <f>ROUNDDOWN(BO11/$AK$4,0)</f>
        <v>#DIV/0!</v>
      </c>
      <c r="DR11" s="170" t="e">
        <f t="shared" ref="DR11:DY26" si="40">ROUNDDOWN(BP11/$AK$4,0)</f>
        <v>#DIV/0!</v>
      </c>
      <c r="DS11" s="170" t="e">
        <f t="shared" si="40"/>
        <v>#DIV/0!</v>
      </c>
      <c r="DT11" s="170" t="e">
        <f t="shared" si="40"/>
        <v>#DIV/0!</v>
      </c>
      <c r="DU11" s="170" t="e">
        <f t="shared" si="40"/>
        <v>#DIV/0!</v>
      </c>
      <c r="DV11" s="170" t="e">
        <f t="shared" si="40"/>
        <v>#DIV/0!</v>
      </c>
      <c r="DW11" s="170" t="e">
        <f t="shared" si="40"/>
        <v>#DIV/0!</v>
      </c>
      <c r="DX11" s="170" t="e">
        <f t="shared" si="40"/>
        <v>#DIV/0!</v>
      </c>
      <c r="DY11" s="170" t="e">
        <f t="shared" si="40"/>
        <v>#DIV/0!</v>
      </c>
      <c r="DZ11" s="175" t="e">
        <f>ROUNDDOWN(SUM(EA11,EV11),4)</f>
        <v>#DIV/0!</v>
      </c>
      <c r="EA11" s="176" t="e">
        <f>SUM(EB11:EU11)</f>
        <v>#DIV/0!</v>
      </c>
      <c r="EB11" s="177" t="e">
        <f t="shared" ref="EB11:EB58" si="41">ROUND(BZ11*$L11,4)</f>
        <v>#DIV/0!</v>
      </c>
      <c r="EC11" s="166" t="e">
        <f t="shared" ref="EC11:EC58" si="42">ROUND(CA11*$M11,4)</f>
        <v>#DIV/0!</v>
      </c>
      <c r="ED11" s="166" t="e">
        <f t="shared" ref="ED11:ED58" si="43">ROUND(CB11*$N11,4)</f>
        <v>#DIV/0!</v>
      </c>
      <c r="EE11" s="166" t="e">
        <f t="shared" ref="EE11:EE58" si="44">ROUND(CC11*$O11,4)</f>
        <v>#DIV/0!</v>
      </c>
      <c r="EF11" s="166" t="e">
        <f t="shared" ref="EF11:EF58" si="45">ROUND(CD11*$P11,4)</f>
        <v>#DIV/0!</v>
      </c>
      <c r="EG11" s="166" t="e">
        <f t="shared" ref="EG11:EG58" si="46">ROUND(CE11*$Q11,4)</f>
        <v>#DIV/0!</v>
      </c>
      <c r="EH11" s="166" t="e">
        <f t="shared" ref="EH11:EH58" si="47">ROUND(CF11*$R11,4)</f>
        <v>#DIV/0!</v>
      </c>
      <c r="EI11" s="166" t="e">
        <f t="shared" ref="EI11:EI58" si="48">ROUND(CG11*$S11,4)</f>
        <v>#DIV/0!</v>
      </c>
      <c r="EJ11" s="166" t="e">
        <f t="shared" ref="EJ11:EJ58" si="49">ROUND(CH11*$T11,4)</f>
        <v>#DIV/0!</v>
      </c>
      <c r="EK11" s="166" t="e">
        <f t="shared" ref="EK11:EK58" si="50">ROUND(CI11*$U11,4)</f>
        <v>#DIV/0!</v>
      </c>
      <c r="EL11" s="177" t="e">
        <f t="shared" ref="EL11:EL58" si="51">ROUND(CJ11*$L11,4)</f>
        <v>#DIV/0!</v>
      </c>
      <c r="EM11" s="166" t="e">
        <f t="shared" ref="EM11:EM58" si="52">ROUND(CK11*$M11,4)</f>
        <v>#DIV/0!</v>
      </c>
      <c r="EN11" s="166" t="e">
        <f t="shared" ref="EN11:EN58" si="53">ROUND(CL11*$N11,4)</f>
        <v>#DIV/0!</v>
      </c>
      <c r="EO11" s="166" t="e">
        <f t="shared" ref="EO11:EO58" si="54">ROUND(CM11*$O11,4)</f>
        <v>#DIV/0!</v>
      </c>
      <c r="EP11" s="166" t="e">
        <f t="shared" ref="EP11:EP58" si="55">ROUND(CN11*$P11,4)</f>
        <v>#DIV/0!</v>
      </c>
      <c r="EQ11" s="166" t="e">
        <f t="shared" ref="EQ11:EQ58" si="56">ROUND(CO11*$Q11,4)</f>
        <v>#DIV/0!</v>
      </c>
      <c r="ER11" s="166" t="e">
        <f t="shared" ref="ER11:ER58" si="57">ROUND(CP11*$R11,4)</f>
        <v>#DIV/0!</v>
      </c>
      <c r="ES11" s="166" t="e">
        <f t="shared" ref="ES11:ES58" si="58">ROUND(CQ11*$S11,4)</f>
        <v>#DIV/0!</v>
      </c>
      <c r="ET11" s="166" t="e">
        <f t="shared" ref="ET11:ET58" si="59">ROUND(CR11*$T11,4)</f>
        <v>#DIV/0!</v>
      </c>
      <c r="EU11" s="166" t="e">
        <f t="shared" ref="EU11:EU58" si="60">ROUND(CS11*$U11,4)</f>
        <v>#DIV/0!</v>
      </c>
      <c r="EV11" s="178" t="e">
        <f>SUM(EW11:FP11)</f>
        <v>#DIV/0!</v>
      </c>
      <c r="EW11" s="177" t="e">
        <f t="shared" ref="EW11:EW58" si="61">ROUND(CU11*$L11,4)</f>
        <v>#DIV/0!</v>
      </c>
      <c r="EX11" s="166" t="e">
        <f t="shared" ref="EX11:EX58" si="62">ROUND(CV11*$M11,4)</f>
        <v>#DIV/0!</v>
      </c>
      <c r="EY11" s="166" t="e">
        <f t="shared" ref="EY11:EY58" si="63">ROUND(CW11*$N11,4)</f>
        <v>#DIV/0!</v>
      </c>
      <c r="EZ11" s="166" t="e">
        <f t="shared" ref="EZ11:EZ58" si="64">ROUND(CX11*$O11,4)</f>
        <v>#DIV/0!</v>
      </c>
      <c r="FA11" s="166" t="e">
        <f t="shared" ref="FA11:FA58" si="65">ROUND(CY11*$P11,4)</f>
        <v>#DIV/0!</v>
      </c>
      <c r="FB11" s="166" t="e">
        <f t="shared" ref="FB11:FB58" si="66">ROUND(CZ11*$Q11,4)</f>
        <v>#DIV/0!</v>
      </c>
      <c r="FC11" s="166" t="e">
        <f t="shared" ref="FC11:FC58" si="67">ROUND(DA11*$R11,4)</f>
        <v>#DIV/0!</v>
      </c>
      <c r="FD11" s="166" t="e">
        <f t="shared" ref="FD11:FD58" si="68">ROUND(DB11*$S11,4)</f>
        <v>#DIV/0!</v>
      </c>
      <c r="FE11" s="166" t="e">
        <f t="shared" ref="FE11:FE58" si="69">ROUND(DC11*$T11,4)</f>
        <v>#DIV/0!</v>
      </c>
      <c r="FF11" s="166" t="e">
        <f t="shared" ref="FF11:FF58" si="70">ROUND(DD11*$U11,4)</f>
        <v>#DIV/0!</v>
      </c>
      <c r="FG11" s="177" t="e">
        <f t="shared" ref="FG11:FG58" si="71">ROUND(DE11*$L11,4)</f>
        <v>#DIV/0!</v>
      </c>
      <c r="FH11" s="166" t="e">
        <f t="shared" ref="FH11:FH58" si="72">ROUND(DF11*$M11,4)</f>
        <v>#DIV/0!</v>
      </c>
      <c r="FI11" s="166" t="e">
        <f t="shared" ref="FI11:FI58" si="73">ROUND(DG11*$N11,4)</f>
        <v>#DIV/0!</v>
      </c>
      <c r="FJ11" s="166" t="e">
        <f t="shared" ref="FJ11:FJ58" si="74">ROUND(DH11*$O11,4)</f>
        <v>#DIV/0!</v>
      </c>
      <c r="FK11" s="166" t="e">
        <f t="shared" ref="FK11:FK58" si="75">ROUND(DI11*$P11,4)</f>
        <v>#DIV/0!</v>
      </c>
      <c r="FL11" s="166" t="e">
        <f t="shared" ref="FL11:FL58" si="76">ROUND(DJ11*$Q11,4)</f>
        <v>#DIV/0!</v>
      </c>
      <c r="FM11" s="166" t="e">
        <f t="shared" ref="FM11:FM58" si="77">ROUND(DK11*$R11,4)</f>
        <v>#DIV/0!</v>
      </c>
      <c r="FN11" s="166" t="e">
        <f t="shared" ref="FN11:FN58" si="78">ROUND(DL11*$S11,4)</f>
        <v>#DIV/0!</v>
      </c>
      <c r="FO11" s="166" t="e">
        <f t="shared" ref="FO11:FO58" si="79">ROUND(DM11*$T11,4)</f>
        <v>#DIV/0!</v>
      </c>
      <c r="FP11" s="859" t="e">
        <f t="shared" ref="FP11:FP58" si="80">ROUND(DN11*$U11,4)</f>
        <v>#DIV/0!</v>
      </c>
      <c r="FQ11" s="865" t="e">
        <f>SUM(FR11:GA11)</f>
        <v>#DIV/0!</v>
      </c>
      <c r="FR11" s="177" t="e">
        <f t="shared" ref="FR11:FR58" si="81">ROUND(DP11*$L11,4)</f>
        <v>#DIV/0!</v>
      </c>
      <c r="FS11" s="166" t="e">
        <f t="shared" ref="FS11:FS58" si="82">ROUND(DQ11*$M11,4)</f>
        <v>#DIV/0!</v>
      </c>
      <c r="FT11" s="166" t="e">
        <f t="shared" ref="FT11:FT58" si="83">ROUND(DR11*$N11,4)</f>
        <v>#DIV/0!</v>
      </c>
      <c r="FU11" s="166" t="e">
        <f t="shared" ref="FU11:FU58" si="84">ROUND(DS11*$O11,4)</f>
        <v>#DIV/0!</v>
      </c>
      <c r="FV11" s="166" t="e">
        <f t="shared" ref="FV11:FV58" si="85">ROUND(DT11*$P11,4)</f>
        <v>#DIV/0!</v>
      </c>
      <c r="FW11" s="166" t="e">
        <f t="shared" ref="FW11:FW58" si="86">ROUND(DU11*$Q11,4)</f>
        <v>#DIV/0!</v>
      </c>
      <c r="FX11" s="166" t="e">
        <f t="shared" ref="FX11:FX58" si="87">ROUND(DV11*$R11,4)</f>
        <v>#DIV/0!</v>
      </c>
      <c r="FY11" s="166" t="e">
        <f t="shared" ref="FY11:FY58" si="88">ROUND(DW11*$S11,4)</f>
        <v>#DIV/0!</v>
      </c>
      <c r="FZ11" s="166" t="e">
        <f t="shared" ref="FZ11:FZ58" si="89">ROUND(DX11*$T11,4)</f>
        <v>#DIV/0!</v>
      </c>
      <c r="GA11" s="166" t="e">
        <f t="shared" ref="GA11:GA58" si="90">ROUND(DY11*$U11,4)</f>
        <v>#DIV/0!</v>
      </c>
      <c r="GD11" s="180" t="s">
        <v>57</v>
      </c>
      <c r="GE11" s="181">
        <f>IF(ISERROR(GE10/BX10),0,GE10/BX10)</f>
        <v>0</v>
      </c>
      <c r="GF11" s="182">
        <f t="shared" ref="GF11:GO11" si="91">IF(ISERROR(GF10/(BZ10+CJ10+CU10+DE10)),0,(GF10/(BZ10+CJ10+CU10+DE10)))</f>
        <v>0</v>
      </c>
      <c r="GG11" s="183">
        <f t="shared" si="91"/>
        <v>0</v>
      </c>
      <c r="GH11" s="183">
        <f t="shared" si="91"/>
        <v>0</v>
      </c>
      <c r="GI11" s="183">
        <f t="shared" si="91"/>
        <v>0</v>
      </c>
      <c r="GJ11" s="184">
        <f t="shared" si="91"/>
        <v>0</v>
      </c>
      <c r="GK11" s="184">
        <f t="shared" si="91"/>
        <v>0</v>
      </c>
      <c r="GL11" s="184">
        <f t="shared" si="91"/>
        <v>0</v>
      </c>
      <c r="GM11" s="184">
        <f t="shared" si="91"/>
        <v>0</v>
      </c>
      <c r="GN11" s="184">
        <f t="shared" si="91"/>
        <v>0</v>
      </c>
      <c r="GO11" s="184">
        <f t="shared" si="91"/>
        <v>0</v>
      </c>
      <c r="GP11" s="185">
        <f>IF(ISERROR(GP10/BY10),0,(GP10/BY10))</f>
        <v>0</v>
      </c>
      <c r="GQ11" s="186">
        <f t="shared" ref="GQ11:GZ11" si="92">IF(ISERROR(GQ10/(BZ10+CJ10)),0,(GQ10/(BZ10+CJ10)))</f>
        <v>0</v>
      </c>
      <c r="GR11" s="187">
        <f t="shared" si="92"/>
        <v>0</v>
      </c>
      <c r="GS11" s="187">
        <f t="shared" si="92"/>
        <v>0</v>
      </c>
      <c r="GT11" s="187">
        <f t="shared" si="92"/>
        <v>0</v>
      </c>
      <c r="GU11" s="188">
        <f t="shared" si="92"/>
        <v>0</v>
      </c>
      <c r="GV11" s="188">
        <f t="shared" si="92"/>
        <v>0</v>
      </c>
      <c r="GW11" s="188">
        <f t="shared" si="92"/>
        <v>0</v>
      </c>
      <c r="GX11" s="188">
        <f t="shared" si="92"/>
        <v>0</v>
      </c>
      <c r="GY11" s="188">
        <f t="shared" si="92"/>
        <v>0</v>
      </c>
      <c r="GZ11" s="188">
        <f t="shared" si="92"/>
        <v>0</v>
      </c>
      <c r="HA11" s="189">
        <f>IF(ISERROR(HA10/CT10),0,(HA10/CT10))</f>
        <v>0</v>
      </c>
      <c r="HB11" s="186">
        <f t="shared" ref="HB11:HK11" si="93">IF(ISERROR(HB10/(CU10+DE10)),0,(HB10/(CU10+DE10)))</f>
        <v>0</v>
      </c>
      <c r="HC11" s="187">
        <f t="shared" si="93"/>
        <v>0</v>
      </c>
      <c r="HD11" s="187">
        <f t="shared" si="93"/>
        <v>0</v>
      </c>
      <c r="HE11" s="187">
        <f t="shared" si="93"/>
        <v>0</v>
      </c>
      <c r="HF11" s="187">
        <f t="shared" si="93"/>
        <v>0</v>
      </c>
      <c r="HG11" s="187">
        <f t="shared" si="93"/>
        <v>0</v>
      </c>
      <c r="HH11" s="187">
        <f t="shared" si="93"/>
        <v>0</v>
      </c>
      <c r="HI11" s="187">
        <f t="shared" si="93"/>
        <v>0</v>
      </c>
      <c r="HJ11" s="187">
        <f t="shared" si="93"/>
        <v>0</v>
      </c>
      <c r="HK11" s="190">
        <f t="shared" si="93"/>
        <v>0</v>
      </c>
      <c r="HL11" s="189">
        <f>IF(ISERROR(HL10/DO10),0,(HL10/DO10))</f>
        <v>0</v>
      </c>
      <c r="HM11" s="186">
        <f>IF(ISERROR(HM10/DP10),0,(HM10/DP10))</f>
        <v>0</v>
      </c>
      <c r="HN11" s="187">
        <f t="shared" ref="HN11:HV11" si="94">IF(ISERROR(HN10/(DG10+DQ10)),0,(HN10/(DG10+DQ10)))</f>
        <v>0</v>
      </c>
      <c r="HO11" s="187">
        <f t="shared" si="94"/>
        <v>0</v>
      </c>
      <c r="HP11" s="187">
        <f t="shared" si="94"/>
        <v>0</v>
      </c>
      <c r="HQ11" s="187">
        <f t="shared" si="94"/>
        <v>0</v>
      </c>
      <c r="HR11" s="187">
        <f t="shared" si="94"/>
        <v>0</v>
      </c>
      <c r="HS11" s="187">
        <f t="shared" si="94"/>
        <v>0</v>
      </c>
      <c r="HT11" s="187">
        <f t="shared" si="94"/>
        <v>0</v>
      </c>
      <c r="HU11" s="187">
        <f t="shared" si="94"/>
        <v>0</v>
      </c>
      <c r="HV11" s="190">
        <f t="shared" si="94"/>
        <v>0</v>
      </c>
      <c r="IL11" s="116"/>
      <c r="IM11" s="116"/>
      <c r="IN11" s="116"/>
      <c r="IO11" s="116"/>
      <c r="IP11" s="116"/>
      <c r="IQ11" s="116"/>
      <c r="IR11" s="116"/>
      <c r="IS11" s="116"/>
      <c r="IT11" s="116"/>
      <c r="IU11" s="116"/>
      <c r="IV11" s="116"/>
    </row>
    <row r="12" spans="1:256" ht="15.75" customHeight="1" thickBot="1" x14ac:dyDescent="0.2">
      <c r="A12" s="191">
        <v>8</v>
      </c>
      <c r="B12" s="192"/>
      <c r="C12" s="193"/>
      <c r="D12" s="193"/>
      <c r="E12" s="193"/>
      <c r="F12" s="193"/>
      <c r="G12" s="194"/>
      <c r="H12" s="194"/>
      <c r="I12" s="194"/>
      <c r="J12" s="194"/>
      <c r="K12" s="194"/>
      <c r="L12" s="166">
        <v>0</v>
      </c>
      <c r="M12" s="166">
        <v>0</v>
      </c>
      <c r="N12" s="166">
        <v>0</v>
      </c>
      <c r="O12" s="166">
        <v>0</v>
      </c>
      <c r="P12" s="166">
        <v>0</v>
      </c>
      <c r="Q12" s="166">
        <v>0</v>
      </c>
      <c r="R12" s="166">
        <v>0</v>
      </c>
      <c r="S12" s="166">
        <v>0</v>
      </c>
      <c r="T12" s="166">
        <v>0</v>
      </c>
      <c r="U12" s="859">
        <v>0</v>
      </c>
      <c r="V12" s="866">
        <f t="shared" ref="V12:V58" si="95">SUM(W12,AR12)</f>
        <v>0</v>
      </c>
      <c r="W12" s="861">
        <f t="shared" ref="W12:W58" si="96">SUM(X12:AQ12)</f>
        <v>0</v>
      </c>
      <c r="X12" s="169">
        <v>0</v>
      </c>
      <c r="Y12" s="170">
        <v>0</v>
      </c>
      <c r="Z12" s="170">
        <v>0</v>
      </c>
      <c r="AA12" s="170">
        <v>0</v>
      </c>
      <c r="AB12" s="170">
        <v>0</v>
      </c>
      <c r="AC12" s="170">
        <v>0</v>
      </c>
      <c r="AD12" s="170">
        <v>0</v>
      </c>
      <c r="AE12" s="170">
        <v>0</v>
      </c>
      <c r="AF12" s="170">
        <v>0</v>
      </c>
      <c r="AG12" s="170">
        <v>0</v>
      </c>
      <c r="AH12" s="169">
        <v>0</v>
      </c>
      <c r="AI12" s="170">
        <v>0</v>
      </c>
      <c r="AJ12" s="170">
        <v>0</v>
      </c>
      <c r="AK12" s="170">
        <v>0</v>
      </c>
      <c r="AL12" s="170">
        <v>0</v>
      </c>
      <c r="AM12" s="170">
        <v>0</v>
      </c>
      <c r="AN12" s="170">
        <v>0</v>
      </c>
      <c r="AO12" s="170">
        <v>0</v>
      </c>
      <c r="AP12" s="170">
        <v>0</v>
      </c>
      <c r="AQ12" s="170">
        <v>0</v>
      </c>
      <c r="AR12" s="171">
        <f t="shared" ref="AR12:AR58" si="97">SUM(AS12:BL12)</f>
        <v>0</v>
      </c>
      <c r="AS12" s="169">
        <v>0</v>
      </c>
      <c r="AT12" s="170">
        <v>0</v>
      </c>
      <c r="AU12" s="170">
        <v>0</v>
      </c>
      <c r="AV12" s="170">
        <v>0</v>
      </c>
      <c r="AW12" s="170">
        <v>0</v>
      </c>
      <c r="AX12" s="170">
        <v>0</v>
      </c>
      <c r="AY12" s="170">
        <v>0</v>
      </c>
      <c r="AZ12" s="170">
        <v>0</v>
      </c>
      <c r="BA12" s="170">
        <v>0</v>
      </c>
      <c r="BB12" s="170">
        <v>0</v>
      </c>
      <c r="BC12" s="169">
        <v>0</v>
      </c>
      <c r="BD12" s="170">
        <v>0</v>
      </c>
      <c r="BE12" s="170">
        <v>0</v>
      </c>
      <c r="BF12" s="170">
        <v>0</v>
      </c>
      <c r="BG12" s="170">
        <v>0</v>
      </c>
      <c r="BH12" s="170">
        <v>0</v>
      </c>
      <c r="BI12" s="170">
        <v>0</v>
      </c>
      <c r="BJ12" s="170">
        <v>0</v>
      </c>
      <c r="BK12" s="170">
        <v>0</v>
      </c>
      <c r="BL12" s="170">
        <v>0</v>
      </c>
      <c r="BM12" s="862">
        <f t="shared" ref="BM12:BM58" si="98">SUM(BN12:BW12)</f>
        <v>0</v>
      </c>
      <c r="BN12" s="169">
        <v>0</v>
      </c>
      <c r="BO12" s="170">
        <v>0</v>
      </c>
      <c r="BP12" s="170">
        <v>0</v>
      </c>
      <c r="BQ12" s="170">
        <v>0</v>
      </c>
      <c r="BR12" s="170">
        <v>0</v>
      </c>
      <c r="BS12" s="170">
        <v>0</v>
      </c>
      <c r="BT12" s="170">
        <v>0</v>
      </c>
      <c r="BU12" s="170">
        <v>0</v>
      </c>
      <c r="BV12" s="170">
        <v>0</v>
      </c>
      <c r="BW12" s="170">
        <v>0</v>
      </c>
      <c r="BX12" s="172" t="e">
        <f t="shared" ref="BX12:BX58" si="99">SUM(BY12,CT12)</f>
        <v>#DIV/0!</v>
      </c>
      <c r="BY12" s="173" t="e">
        <f t="shared" ref="BY12:BY58" si="100">SUM(BZ12:CS12)</f>
        <v>#DIV/0!</v>
      </c>
      <c r="BZ12" s="169" t="e">
        <f t="shared" si="6"/>
        <v>#DIV/0!</v>
      </c>
      <c r="CA12" s="170" t="e">
        <f t="shared" si="7"/>
        <v>#DIV/0!</v>
      </c>
      <c r="CB12" s="170" t="e">
        <f t="shared" si="8"/>
        <v>#DIV/0!</v>
      </c>
      <c r="CC12" s="170" t="e">
        <f t="shared" si="9"/>
        <v>#DIV/0!</v>
      </c>
      <c r="CD12" s="170" t="e">
        <f t="shared" si="10"/>
        <v>#DIV/0!</v>
      </c>
      <c r="CE12" s="170" t="e">
        <f t="shared" si="11"/>
        <v>#DIV/0!</v>
      </c>
      <c r="CF12" s="170" t="e">
        <f t="shared" si="12"/>
        <v>#DIV/0!</v>
      </c>
      <c r="CG12" s="170" t="e">
        <f t="shared" si="13"/>
        <v>#DIV/0!</v>
      </c>
      <c r="CH12" s="170" t="e">
        <f t="shared" si="14"/>
        <v>#DIV/0!</v>
      </c>
      <c r="CI12" s="170" t="e">
        <f t="shared" si="15"/>
        <v>#DIV/0!</v>
      </c>
      <c r="CJ12" s="169" t="e">
        <f t="shared" si="16"/>
        <v>#DIV/0!</v>
      </c>
      <c r="CK12" s="170" t="e">
        <f t="shared" si="17"/>
        <v>#DIV/0!</v>
      </c>
      <c r="CL12" s="170" t="e">
        <f t="shared" si="18"/>
        <v>#DIV/0!</v>
      </c>
      <c r="CM12" s="170" t="e">
        <f t="shared" si="19"/>
        <v>#DIV/0!</v>
      </c>
      <c r="CN12" s="170" t="e">
        <f t="shared" si="20"/>
        <v>#DIV/0!</v>
      </c>
      <c r="CO12" s="170" t="e">
        <f t="shared" si="21"/>
        <v>#DIV/0!</v>
      </c>
      <c r="CP12" s="170" t="e">
        <f t="shared" si="22"/>
        <v>#DIV/0!</v>
      </c>
      <c r="CQ12" s="170" t="e">
        <f t="shared" si="22"/>
        <v>#DIV/0!</v>
      </c>
      <c r="CR12" s="170" t="e">
        <f t="shared" si="22"/>
        <v>#DIV/0!</v>
      </c>
      <c r="CS12" s="170" t="e">
        <f t="shared" si="22"/>
        <v>#DIV/0!</v>
      </c>
      <c r="CT12" s="174" t="e">
        <f t="shared" ref="CT12:CT58" si="101">SUM(CU12:DN12)</f>
        <v>#DIV/0!</v>
      </c>
      <c r="CU12" s="169" t="e">
        <f t="shared" si="23"/>
        <v>#DIV/0!</v>
      </c>
      <c r="CV12" s="170" t="e">
        <f t="shared" si="24"/>
        <v>#DIV/0!</v>
      </c>
      <c r="CW12" s="170" t="e">
        <f t="shared" si="25"/>
        <v>#DIV/0!</v>
      </c>
      <c r="CX12" s="170" t="e">
        <f t="shared" si="26"/>
        <v>#DIV/0!</v>
      </c>
      <c r="CY12" s="170" t="e">
        <f t="shared" si="27"/>
        <v>#DIV/0!</v>
      </c>
      <c r="CZ12" s="170" t="e">
        <f t="shared" si="28"/>
        <v>#DIV/0!</v>
      </c>
      <c r="DA12" s="170" t="e">
        <f t="shared" si="29"/>
        <v>#DIV/0!</v>
      </c>
      <c r="DB12" s="170" t="e">
        <f t="shared" si="30"/>
        <v>#DIV/0!</v>
      </c>
      <c r="DC12" s="170" t="e">
        <f t="shared" si="31"/>
        <v>#DIV/0!</v>
      </c>
      <c r="DD12" s="170" t="e">
        <f t="shared" si="32"/>
        <v>#DIV/0!</v>
      </c>
      <c r="DE12" s="169" t="e">
        <f t="shared" si="33"/>
        <v>#DIV/0!</v>
      </c>
      <c r="DF12" s="170" t="e">
        <f t="shared" si="34"/>
        <v>#DIV/0!</v>
      </c>
      <c r="DG12" s="170" t="e">
        <f t="shared" si="35"/>
        <v>#DIV/0!</v>
      </c>
      <c r="DH12" s="170" t="e">
        <f t="shared" si="36"/>
        <v>#DIV/0!</v>
      </c>
      <c r="DI12" s="170" t="e">
        <f t="shared" si="37"/>
        <v>#DIV/0!</v>
      </c>
      <c r="DJ12" s="170" t="e">
        <f t="shared" si="38"/>
        <v>#DIV/0!</v>
      </c>
      <c r="DK12" s="170" t="e">
        <f t="shared" si="39"/>
        <v>#DIV/0!</v>
      </c>
      <c r="DL12" s="170" t="e">
        <f t="shared" si="39"/>
        <v>#DIV/0!</v>
      </c>
      <c r="DM12" s="170" t="e">
        <f t="shared" si="39"/>
        <v>#DIV/0!</v>
      </c>
      <c r="DN12" s="863" t="e">
        <f t="shared" si="39"/>
        <v>#DIV/0!</v>
      </c>
      <c r="DO12" s="864" t="e">
        <f t="shared" ref="DO12:DO58" si="102">SUM(DP12:DY12)</f>
        <v>#DIV/0!</v>
      </c>
      <c r="DP12" s="169" t="e">
        <f t="shared" ref="DP12:DY49" si="103">ROUNDDOWN(BN12/$AK$4,0)</f>
        <v>#DIV/0!</v>
      </c>
      <c r="DQ12" s="170" t="e">
        <f t="shared" si="103"/>
        <v>#DIV/0!</v>
      </c>
      <c r="DR12" s="170" t="e">
        <f t="shared" si="40"/>
        <v>#DIV/0!</v>
      </c>
      <c r="DS12" s="170" t="e">
        <f t="shared" si="40"/>
        <v>#DIV/0!</v>
      </c>
      <c r="DT12" s="170" t="e">
        <f t="shared" si="40"/>
        <v>#DIV/0!</v>
      </c>
      <c r="DU12" s="170" t="e">
        <f t="shared" si="40"/>
        <v>#DIV/0!</v>
      </c>
      <c r="DV12" s="170" t="e">
        <f t="shared" si="40"/>
        <v>#DIV/0!</v>
      </c>
      <c r="DW12" s="170" t="e">
        <f t="shared" si="40"/>
        <v>#DIV/0!</v>
      </c>
      <c r="DX12" s="170" t="e">
        <f t="shared" si="40"/>
        <v>#DIV/0!</v>
      </c>
      <c r="DY12" s="170" t="e">
        <f t="shared" si="40"/>
        <v>#DIV/0!</v>
      </c>
      <c r="DZ12" s="175" t="e">
        <f t="shared" ref="DZ12:DZ58" si="104">ROUNDDOWN(SUM(EA12,EV12),4)</f>
        <v>#DIV/0!</v>
      </c>
      <c r="EA12" s="176" t="e">
        <f t="shared" ref="EA12:EA57" si="105">SUM(EB12:EU12)</f>
        <v>#DIV/0!</v>
      </c>
      <c r="EB12" s="177" t="e">
        <f t="shared" si="41"/>
        <v>#DIV/0!</v>
      </c>
      <c r="EC12" s="166" t="e">
        <f t="shared" si="42"/>
        <v>#DIV/0!</v>
      </c>
      <c r="ED12" s="166" t="e">
        <f t="shared" si="43"/>
        <v>#DIV/0!</v>
      </c>
      <c r="EE12" s="166" t="e">
        <f t="shared" si="44"/>
        <v>#DIV/0!</v>
      </c>
      <c r="EF12" s="166" t="e">
        <f t="shared" si="45"/>
        <v>#DIV/0!</v>
      </c>
      <c r="EG12" s="166" t="e">
        <f t="shared" si="46"/>
        <v>#DIV/0!</v>
      </c>
      <c r="EH12" s="166" t="e">
        <f t="shared" si="47"/>
        <v>#DIV/0!</v>
      </c>
      <c r="EI12" s="166" t="e">
        <f t="shared" si="48"/>
        <v>#DIV/0!</v>
      </c>
      <c r="EJ12" s="166" t="e">
        <f t="shared" si="49"/>
        <v>#DIV/0!</v>
      </c>
      <c r="EK12" s="166" t="e">
        <f t="shared" si="50"/>
        <v>#DIV/0!</v>
      </c>
      <c r="EL12" s="177" t="e">
        <f t="shared" si="51"/>
        <v>#DIV/0!</v>
      </c>
      <c r="EM12" s="166" t="e">
        <f t="shared" si="52"/>
        <v>#DIV/0!</v>
      </c>
      <c r="EN12" s="166" t="e">
        <f t="shared" si="53"/>
        <v>#DIV/0!</v>
      </c>
      <c r="EO12" s="166" t="e">
        <f t="shared" si="54"/>
        <v>#DIV/0!</v>
      </c>
      <c r="EP12" s="166" t="e">
        <f t="shared" si="55"/>
        <v>#DIV/0!</v>
      </c>
      <c r="EQ12" s="166" t="e">
        <f t="shared" si="56"/>
        <v>#DIV/0!</v>
      </c>
      <c r="ER12" s="166" t="e">
        <f t="shared" si="57"/>
        <v>#DIV/0!</v>
      </c>
      <c r="ES12" s="166" t="e">
        <f t="shared" si="58"/>
        <v>#DIV/0!</v>
      </c>
      <c r="ET12" s="166" t="e">
        <f t="shared" si="59"/>
        <v>#DIV/0!</v>
      </c>
      <c r="EU12" s="166" t="e">
        <f t="shared" si="60"/>
        <v>#DIV/0!</v>
      </c>
      <c r="EV12" s="178" t="e">
        <f t="shared" ref="EV12:EV58" si="106">SUM(EW12:FP12)</f>
        <v>#DIV/0!</v>
      </c>
      <c r="EW12" s="177" t="e">
        <f t="shared" si="61"/>
        <v>#DIV/0!</v>
      </c>
      <c r="EX12" s="166" t="e">
        <f t="shared" si="62"/>
        <v>#DIV/0!</v>
      </c>
      <c r="EY12" s="166" t="e">
        <f t="shared" si="63"/>
        <v>#DIV/0!</v>
      </c>
      <c r="EZ12" s="166" t="e">
        <f t="shared" si="64"/>
        <v>#DIV/0!</v>
      </c>
      <c r="FA12" s="166" t="e">
        <f t="shared" si="65"/>
        <v>#DIV/0!</v>
      </c>
      <c r="FB12" s="166" t="e">
        <f t="shared" si="66"/>
        <v>#DIV/0!</v>
      </c>
      <c r="FC12" s="166" t="e">
        <f t="shared" si="67"/>
        <v>#DIV/0!</v>
      </c>
      <c r="FD12" s="166" t="e">
        <f t="shared" si="68"/>
        <v>#DIV/0!</v>
      </c>
      <c r="FE12" s="166" t="e">
        <f t="shared" si="69"/>
        <v>#DIV/0!</v>
      </c>
      <c r="FF12" s="166" t="e">
        <f t="shared" si="70"/>
        <v>#DIV/0!</v>
      </c>
      <c r="FG12" s="177" t="e">
        <f t="shared" si="71"/>
        <v>#DIV/0!</v>
      </c>
      <c r="FH12" s="166" t="e">
        <f t="shared" si="72"/>
        <v>#DIV/0!</v>
      </c>
      <c r="FI12" s="166" t="e">
        <f t="shared" si="73"/>
        <v>#DIV/0!</v>
      </c>
      <c r="FJ12" s="166" t="e">
        <f t="shared" si="74"/>
        <v>#DIV/0!</v>
      </c>
      <c r="FK12" s="166" t="e">
        <f t="shared" si="75"/>
        <v>#DIV/0!</v>
      </c>
      <c r="FL12" s="166" t="e">
        <f t="shared" si="76"/>
        <v>#DIV/0!</v>
      </c>
      <c r="FM12" s="166" t="e">
        <f t="shared" si="77"/>
        <v>#DIV/0!</v>
      </c>
      <c r="FN12" s="166" t="e">
        <f t="shared" si="78"/>
        <v>#DIV/0!</v>
      </c>
      <c r="FO12" s="166" t="e">
        <f t="shared" si="79"/>
        <v>#DIV/0!</v>
      </c>
      <c r="FP12" s="859" t="e">
        <f t="shared" si="80"/>
        <v>#DIV/0!</v>
      </c>
      <c r="FQ12" s="867" t="e">
        <f t="shared" ref="FQ12:FQ57" si="107">SUM(FR12:GA12)</f>
        <v>#DIV/0!</v>
      </c>
      <c r="FR12" s="177" t="e">
        <f t="shared" si="81"/>
        <v>#DIV/0!</v>
      </c>
      <c r="FS12" s="166" t="e">
        <f t="shared" si="82"/>
        <v>#DIV/0!</v>
      </c>
      <c r="FT12" s="166" t="e">
        <f t="shared" si="83"/>
        <v>#DIV/0!</v>
      </c>
      <c r="FU12" s="166" t="e">
        <f t="shared" si="84"/>
        <v>#DIV/0!</v>
      </c>
      <c r="FV12" s="166" t="e">
        <f t="shared" si="85"/>
        <v>#DIV/0!</v>
      </c>
      <c r="FW12" s="166" t="e">
        <f t="shared" si="86"/>
        <v>#DIV/0!</v>
      </c>
      <c r="FX12" s="166" t="e">
        <f t="shared" si="87"/>
        <v>#DIV/0!</v>
      </c>
      <c r="FY12" s="166" t="e">
        <f t="shared" si="88"/>
        <v>#DIV/0!</v>
      </c>
      <c r="FZ12" s="166" t="e">
        <f t="shared" si="89"/>
        <v>#DIV/0!</v>
      </c>
      <c r="GA12" s="166" t="e">
        <f t="shared" si="90"/>
        <v>#DIV/0!</v>
      </c>
      <c r="GD12" s="1713" t="s">
        <v>58</v>
      </c>
      <c r="GE12" s="195" t="e">
        <f t="shared" ref="GE12:GE59" si="108">SUM(GF12:GJ12)</f>
        <v>#DIV/0!</v>
      </c>
      <c r="GF12" s="196" t="e">
        <f t="shared" ref="GF12:GJ59" si="109">GQ12+HB12</f>
        <v>#DIV/0!</v>
      </c>
      <c r="GG12" s="197" t="e">
        <f t="shared" si="109"/>
        <v>#DIV/0!</v>
      </c>
      <c r="GH12" s="197" t="e">
        <f t="shared" si="109"/>
        <v>#DIV/0!</v>
      </c>
      <c r="GI12" s="197" t="e">
        <f t="shared" si="109"/>
        <v>#DIV/0!</v>
      </c>
      <c r="GJ12" s="197" t="e">
        <f t="shared" si="109"/>
        <v>#DIV/0!</v>
      </c>
      <c r="GK12" s="197" t="e">
        <f>HA12+#REF!</f>
        <v>#DIV/0!</v>
      </c>
      <c r="GL12" s="197" t="e">
        <f>HB12+#REF!</f>
        <v>#DIV/0!</v>
      </c>
      <c r="GM12" s="197" t="e">
        <f>HC12+#REF!</f>
        <v>#DIV/0!</v>
      </c>
      <c r="GN12" s="197" t="e">
        <f>HD12+#REF!</f>
        <v>#DIV/0!</v>
      </c>
      <c r="GO12" s="198" t="e">
        <f>HE12+#REF!</f>
        <v>#DIV/0!</v>
      </c>
      <c r="GP12" s="199" t="e">
        <f t="shared" ref="GP12:GP59" si="110">SUM(GQ12:GU12)</f>
        <v>#DIV/0!</v>
      </c>
      <c r="GQ12" s="200" t="e">
        <f t="shared" ref="GQ12:GZ37" si="111">(BZ11+CJ11)*$A11</f>
        <v>#DIV/0!</v>
      </c>
      <c r="GR12" s="201" t="e">
        <f t="shared" si="111"/>
        <v>#DIV/0!</v>
      </c>
      <c r="GS12" s="201" t="e">
        <f t="shared" si="111"/>
        <v>#DIV/0!</v>
      </c>
      <c r="GT12" s="201" t="e">
        <f t="shared" si="111"/>
        <v>#DIV/0!</v>
      </c>
      <c r="GU12" s="201" t="e">
        <f t="shared" si="111"/>
        <v>#DIV/0!</v>
      </c>
      <c r="GV12" s="201" t="e">
        <f t="shared" si="111"/>
        <v>#DIV/0!</v>
      </c>
      <c r="GW12" s="201" t="e">
        <f t="shared" si="111"/>
        <v>#DIV/0!</v>
      </c>
      <c r="GX12" s="201" t="e">
        <f t="shared" si="111"/>
        <v>#DIV/0!</v>
      </c>
      <c r="GY12" s="201" t="e">
        <f t="shared" si="111"/>
        <v>#DIV/0!</v>
      </c>
      <c r="GZ12" s="202" t="e">
        <f t="shared" si="111"/>
        <v>#DIV/0!</v>
      </c>
      <c r="HA12" s="203" t="e">
        <f t="shared" ref="HA12:HA59" si="112">SUM(HB12:HF12)</f>
        <v>#DIV/0!</v>
      </c>
      <c r="HB12" s="204" t="e">
        <f t="shared" ref="HB12:HK27" si="113">(CU11+DE11)*$A11</f>
        <v>#DIV/0!</v>
      </c>
      <c r="HC12" s="197" t="e">
        <f t="shared" si="113"/>
        <v>#DIV/0!</v>
      </c>
      <c r="HD12" s="197" t="e">
        <f t="shared" si="113"/>
        <v>#DIV/0!</v>
      </c>
      <c r="HE12" s="197" t="e">
        <f t="shared" si="113"/>
        <v>#DIV/0!</v>
      </c>
      <c r="HF12" s="197" t="e">
        <f t="shared" si="113"/>
        <v>#DIV/0!</v>
      </c>
      <c r="HG12" s="197" t="e">
        <f t="shared" si="113"/>
        <v>#DIV/0!</v>
      </c>
      <c r="HH12" s="197" t="e">
        <f t="shared" si="113"/>
        <v>#DIV/0!</v>
      </c>
      <c r="HI12" s="197" t="e">
        <f t="shared" si="113"/>
        <v>#DIV/0!</v>
      </c>
      <c r="HJ12" s="197" t="e">
        <f t="shared" si="113"/>
        <v>#DIV/0!</v>
      </c>
      <c r="HK12" s="198" t="e">
        <f t="shared" si="113"/>
        <v>#DIV/0!</v>
      </c>
      <c r="HL12" s="203" t="e">
        <f>SUM(HM12:HV12)</f>
        <v>#DIV/0!</v>
      </c>
      <c r="HM12" s="868" t="e">
        <f t="shared" ref="HM12:HM28" si="114">DP11*$A11</f>
        <v>#DIV/0!</v>
      </c>
      <c r="HN12" s="869" t="e">
        <f t="shared" ref="HN12:HV27" si="115">DQ11*$A11</f>
        <v>#DIV/0!</v>
      </c>
      <c r="HO12" s="869" t="e">
        <f t="shared" si="115"/>
        <v>#DIV/0!</v>
      </c>
      <c r="HP12" s="869" t="e">
        <f t="shared" si="115"/>
        <v>#DIV/0!</v>
      </c>
      <c r="HQ12" s="869" t="e">
        <f t="shared" si="115"/>
        <v>#DIV/0!</v>
      </c>
      <c r="HR12" s="869" t="e">
        <f t="shared" si="115"/>
        <v>#DIV/0!</v>
      </c>
      <c r="HS12" s="869" t="e">
        <f t="shared" si="115"/>
        <v>#DIV/0!</v>
      </c>
      <c r="HT12" s="869" t="e">
        <f t="shared" si="115"/>
        <v>#DIV/0!</v>
      </c>
      <c r="HU12" s="869" t="e">
        <f t="shared" si="115"/>
        <v>#DIV/0!</v>
      </c>
      <c r="HV12" s="870" t="e">
        <f t="shared" si="115"/>
        <v>#DIV/0!</v>
      </c>
      <c r="IL12" s="116"/>
      <c r="IM12" s="116"/>
      <c r="IN12" s="116"/>
      <c r="IO12" s="116"/>
      <c r="IP12" s="116"/>
      <c r="IQ12" s="116"/>
      <c r="IR12" s="116"/>
      <c r="IS12" s="116"/>
      <c r="IT12" s="116"/>
      <c r="IU12" s="116"/>
      <c r="IV12" s="116"/>
    </row>
    <row r="13" spans="1:256" ht="15.75" customHeight="1" thickBot="1" x14ac:dyDescent="0.2">
      <c r="A13" s="191">
        <v>10</v>
      </c>
      <c r="B13" s="192"/>
      <c r="C13" s="193"/>
      <c r="D13" s="193"/>
      <c r="E13" s="193"/>
      <c r="F13" s="193"/>
      <c r="G13" s="194"/>
      <c r="H13" s="194"/>
      <c r="I13" s="194"/>
      <c r="J13" s="194"/>
      <c r="K13" s="194"/>
      <c r="L13" s="166">
        <v>0</v>
      </c>
      <c r="M13" s="166">
        <v>0</v>
      </c>
      <c r="N13" s="166">
        <v>0</v>
      </c>
      <c r="O13" s="166">
        <v>0</v>
      </c>
      <c r="P13" s="166">
        <v>0</v>
      </c>
      <c r="Q13" s="166">
        <v>0</v>
      </c>
      <c r="R13" s="166">
        <v>0</v>
      </c>
      <c r="S13" s="166">
        <v>0</v>
      </c>
      <c r="T13" s="166">
        <v>0</v>
      </c>
      <c r="U13" s="859">
        <v>0</v>
      </c>
      <c r="V13" s="866">
        <f t="shared" si="95"/>
        <v>0</v>
      </c>
      <c r="W13" s="861">
        <f t="shared" si="96"/>
        <v>0</v>
      </c>
      <c r="X13" s="169">
        <v>0</v>
      </c>
      <c r="Y13" s="170">
        <v>0</v>
      </c>
      <c r="Z13" s="170">
        <v>0</v>
      </c>
      <c r="AA13" s="170">
        <v>0</v>
      </c>
      <c r="AB13" s="170">
        <v>0</v>
      </c>
      <c r="AC13" s="170">
        <v>0</v>
      </c>
      <c r="AD13" s="170">
        <v>0</v>
      </c>
      <c r="AE13" s="170">
        <v>0</v>
      </c>
      <c r="AF13" s="170">
        <v>0</v>
      </c>
      <c r="AG13" s="170">
        <v>0</v>
      </c>
      <c r="AH13" s="169">
        <v>0</v>
      </c>
      <c r="AI13" s="170">
        <v>0</v>
      </c>
      <c r="AJ13" s="170">
        <v>0</v>
      </c>
      <c r="AK13" s="170">
        <v>0</v>
      </c>
      <c r="AL13" s="170">
        <v>0</v>
      </c>
      <c r="AM13" s="170">
        <v>0</v>
      </c>
      <c r="AN13" s="170">
        <v>0</v>
      </c>
      <c r="AO13" s="170">
        <v>0</v>
      </c>
      <c r="AP13" s="170">
        <v>0</v>
      </c>
      <c r="AQ13" s="170">
        <v>0</v>
      </c>
      <c r="AR13" s="171">
        <f t="shared" si="97"/>
        <v>0</v>
      </c>
      <c r="AS13" s="169">
        <v>0</v>
      </c>
      <c r="AT13" s="170">
        <v>0</v>
      </c>
      <c r="AU13" s="170">
        <v>0</v>
      </c>
      <c r="AV13" s="170">
        <v>0</v>
      </c>
      <c r="AW13" s="170">
        <v>0</v>
      </c>
      <c r="AX13" s="170">
        <v>0</v>
      </c>
      <c r="AY13" s="170">
        <v>0</v>
      </c>
      <c r="AZ13" s="170">
        <v>0</v>
      </c>
      <c r="BA13" s="170">
        <v>0</v>
      </c>
      <c r="BB13" s="170">
        <v>0</v>
      </c>
      <c r="BC13" s="169">
        <v>0</v>
      </c>
      <c r="BD13" s="170">
        <v>0</v>
      </c>
      <c r="BE13" s="170">
        <v>0</v>
      </c>
      <c r="BF13" s="170">
        <v>0</v>
      </c>
      <c r="BG13" s="170">
        <v>0</v>
      </c>
      <c r="BH13" s="170">
        <v>0</v>
      </c>
      <c r="BI13" s="170">
        <v>0</v>
      </c>
      <c r="BJ13" s="170">
        <v>0</v>
      </c>
      <c r="BK13" s="170">
        <v>0</v>
      </c>
      <c r="BL13" s="170">
        <v>0</v>
      </c>
      <c r="BM13" s="862">
        <f t="shared" si="98"/>
        <v>0</v>
      </c>
      <c r="BN13" s="169">
        <v>0</v>
      </c>
      <c r="BO13" s="170">
        <v>0</v>
      </c>
      <c r="BP13" s="170">
        <v>0</v>
      </c>
      <c r="BQ13" s="170">
        <v>0</v>
      </c>
      <c r="BR13" s="170">
        <v>0</v>
      </c>
      <c r="BS13" s="170">
        <v>0</v>
      </c>
      <c r="BT13" s="170">
        <v>0</v>
      </c>
      <c r="BU13" s="170">
        <v>0</v>
      </c>
      <c r="BV13" s="170">
        <v>0</v>
      </c>
      <c r="BW13" s="170">
        <v>0</v>
      </c>
      <c r="BX13" s="172" t="e">
        <f t="shared" si="99"/>
        <v>#DIV/0!</v>
      </c>
      <c r="BY13" s="173" t="e">
        <f t="shared" si="100"/>
        <v>#DIV/0!</v>
      </c>
      <c r="BZ13" s="169" t="e">
        <f t="shared" si="6"/>
        <v>#DIV/0!</v>
      </c>
      <c r="CA13" s="170" t="e">
        <f t="shared" si="7"/>
        <v>#DIV/0!</v>
      </c>
      <c r="CB13" s="170" t="e">
        <f t="shared" si="8"/>
        <v>#DIV/0!</v>
      </c>
      <c r="CC13" s="170" t="e">
        <f t="shared" si="9"/>
        <v>#DIV/0!</v>
      </c>
      <c r="CD13" s="170" t="e">
        <f t="shared" si="10"/>
        <v>#DIV/0!</v>
      </c>
      <c r="CE13" s="170" t="e">
        <f t="shared" si="11"/>
        <v>#DIV/0!</v>
      </c>
      <c r="CF13" s="170" t="e">
        <f t="shared" si="12"/>
        <v>#DIV/0!</v>
      </c>
      <c r="CG13" s="170" t="e">
        <f t="shared" si="13"/>
        <v>#DIV/0!</v>
      </c>
      <c r="CH13" s="170" t="e">
        <f t="shared" si="14"/>
        <v>#DIV/0!</v>
      </c>
      <c r="CI13" s="170" t="e">
        <f t="shared" si="15"/>
        <v>#DIV/0!</v>
      </c>
      <c r="CJ13" s="169" t="e">
        <f t="shared" si="16"/>
        <v>#DIV/0!</v>
      </c>
      <c r="CK13" s="170" t="e">
        <f t="shared" si="17"/>
        <v>#DIV/0!</v>
      </c>
      <c r="CL13" s="170" t="e">
        <f t="shared" si="18"/>
        <v>#DIV/0!</v>
      </c>
      <c r="CM13" s="170" t="e">
        <f t="shared" si="19"/>
        <v>#DIV/0!</v>
      </c>
      <c r="CN13" s="170" t="e">
        <f t="shared" si="20"/>
        <v>#DIV/0!</v>
      </c>
      <c r="CO13" s="170" t="e">
        <f t="shared" si="21"/>
        <v>#DIV/0!</v>
      </c>
      <c r="CP13" s="170" t="e">
        <f t="shared" si="22"/>
        <v>#DIV/0!</v>
      </c>
      <c r="CQ13" s="170" t="e">
        <f t="shared" si="22"/>
        <v>#DIV/0!</v>
      </c>
      <c r="CR13" s="170" t="e">
        <f t="shared" si="22"/>
        <v>#DIV/0!</v>
      </c>
      <c r="CS13" s="170" t="e">
        <f t="shared" si="22"/>
        <v>#DIV/0!</v>
      </c>
      <c r="CT13" s="174" t="e">
        <f t="shared" si="101"/>
        <v>#DIV/0!</v>
      </c>
      <c r="CU13" s="169" t="e">
        <f t="shared" si="23"/>
        <v>#DIV/0!</v>
      </c>
      <c r="CV13" s="170" t="e">
        <f t="shared" si="24"/>
        <v>#DIV/0!</v>
      </c>
      <c r="CW13" s="170" t="e">
        <f t="shared" si="25"/>
        <v>#DIV/0!</v>
      </c>
      <c r="CX13" s="170" t="e">
        <f t="shared" si="26"/>
        <v>#DIV/0!</v>
      </c>
      <c r="CY13" s="170" t="e">
        <f t="shared" si="27"/>
        <v>#DIV/0!</v>
      </c>
      <c r="CZ13" s="170" t="e">
        <f t="shared" si="28"/>
        <v>#DIV/0!</v>
      </c>
      <c r="DA13" s="170" t="e">
        <f t="shared" si="29"/>
        <v>#DIV/0!</v>
      </c>
      <c r="DB13" s="170" t="e">
        <f t="shared" si="30"/>
        <v>#DIV/0!</v>
      </c>
      <c r="DC13" s="170" t="e">
        <f t="shared" si="31"/>
        <v>#DIV/0!</v>
      </c>
      <c r="DD13" s="170" t="e">
        <f t="shared" si="32"/>
        <v>#DIV/0!</v>
      </c>
      <c r="DE13" s="169" t="e">
        <f t="shared" si="33"/>
        <v>#DIV/0!</v>
      </c>
      <c r="DF13" s="170" t="e">
        <f t="shared" si="34"/>
        <v>#DIV/0!</v>
      </c>
      <c r="DG13" s="170" t="e">
        <f t="shared" si="35"/>
        <v>#DIV/0!</v>
      </c>
      <c r="DH13" s="170" t="e">
        <f t="shared" si="36"/>
        <v>#DIV/0!</v>
      </c>
      <c r="DI13" s="170" t="e">
        <f t="shared" si="37"/>
        <v>#DIV/0!</v>
      </c>
      <c r="DJ13" s="170" t="e">
        <f t="shared" si="38"/>
        <v>#DIV/0!</v>
      </c>
      <c r="DK13" s="170" t="e">
        <f t="shared" si="39"/>
        <v>#DIV/0!</v>
      </c>
      <c r="DL13" s="170" t="e">
        <f t="shared" si="39"/>
        <v>#DIV/0!</v>
      </c>
      <c r="DM13" s="170" t="e">
        <f t="shared" si="39"/>
        <v>#DIV/0!</v>
      </c>
      <c r="DN13" s="863" t="e">
        <f t="shared" si="39"/>
        <v>#DIV/0!</v>
      </c>
      <c r="DO13" s="864" t="e">
        <f t="shared" si="102"/>
        <v>#DIV/0!</v>
      </c>
      <c r="DP13" s="169" t="e">
        <f t="shared" si="103"/>
        <v>#DIV/0!</v>
      </c>
      <c r="DQ13" s="170" t="e">
        <f t="shared" si="103"/>
        <v>#DIV/0!</v>
      </c>
      <c r="DR13" s="170" t="e">
        <f t="shared" si="40"/>
        <v>#DIV/0!</v>
      </c>
      <c r="DS13" s="170" t="e">
        <f t="shared" si="40"/>
        <v>#DIV/0!</v>
      </c>
      <c r="DT13" s="170" t="e">
        <f t="shared" si="40"/>
        <v>#DIV/0!</v>
      </c>
      <c r="DU13" s="170" t="e">
        <f t="shared" si="40"/>
        <v>#DIV/0!</v>
      </c>
      <c r="DV13" s="170" t="e">
        <f t="shared" si="40"/>
        <v>#DIV/0!</v>
      </c>
      <c r="DW13" s="170" t="e">
        <f t="shared" si="40"/>
        <v>#DIV/0!</v>
      </c>
      <c r="DX13" s="170" t="e">
        <f t="shared" si="40"/>
        <v>#DIV/0!</v>
      </c>
      <c r="DY13" s="170" t="e">
        <f t="shared" si="40"/>
        <v>#DIV/0!</v>
      </c>
      <c r="DZ13" s="175" t="e">
        <f t="shared" si="104"/>
        <v>#DIV/0!</v>
      </c>
      <c r="EA13" s="176" t="e">
        <f t="shared" si="105"/>
        <v>#DIV/0!</v>
      </c>
      <c r="EB13" s="177" t="e">
        <f t="shared" si="41"/>
        <v>#DIV/0!</v>
      </c>
      <c r="EC13" s="166" t="e">
        <f t="shared" si="42"/>
        <v>#DIV/0!</v>
      </c>
      <c r="ED13" s="166" t="e">
        <f t="shared" si="43"/>
        <v>#DIV/0!</v>
      </c>
      <c r="EE13" s="166" t="e">
        <f t="shared" si="44"/>
        <v>#DIV/0!</v>
      </c>
      <c r="EF13" s="166" t="e">
        <f t="shared" si="45"/>
        <v>#DIV/0!</v>
      </c>
      <c r="EG13" s="166" t="e">
        <f t="shared" si="46"/>
        <v>#DIV/0!</v>
      </c>
      <c r="EH13" s="166" t="e">
        <f t="shared" si="47"/>
        <v>#DIV/0!</v>
      </c>
      <c r="EI13" s="166" t="e">
        <f t="shared" si="48"/>
        <v>#DIV/0!</v>
      </c>
      <c r="EJ13" s="166" t="e">
        <f t="shared" si="49"/>
        <v>#DIV/0!</v>
      </c>
      <c r="EK13" s="166" t="e">
        <f t="shared" si="50"/>
        <v>#DIV/0!</v>
      </c>
      <c r="EL13" s="177" t="e">
        <f t="shared" si="51"/>
        <v>#DIV/0!</v>
      </c>
      <c r="EM13" s="166" t="e">
        <f t="shared" si="52"/>
        <v>#DIV/0!</v>
      </c>
      <c r="EN13" s="166" t="e">
        <f t="shared" si="53"/>
        <v>#DIV/0!</v>
      </c>
      <c r="EO13" s="166" t="e">
        <f t="shared" si="54"/>
        <v>#DIV/0!</v>
      </c>
      <c r="EP13" s="166" t="e">
        <f t="shared" si="55"/>
        <v>#DIV/0!</v>
      </c>
      <c r="EQ13" s="166" t="e">
        <f t="shared" si="56"/>
        <v>#DIV/0!</v>
      </c>
      <c r="ER13" s="166" t="e">
        <f t="shared" si="57"/>
        <v>#DIV/0!</v>
      </c>
      <c r="ES13" s="166" t="e">
        <f t="shared" si="58"/>
        <v>#DIV/0!</v>
      </c>
      <c r="ET13" s="166" t="e">
        <f t="shared" si="59"/>
        <v>#DIV/0!</v>
      </c>
      <c r="EU13" s="166" t="e">
        <f t="shared" si="60"/>
        <v>#DIV/0!</v>
      </c>
      <c r="EV13" s="178" t="e">
        <f t="shared" si="106"/>
        <v>#DIV/0!</v>
      </c>
      <c r="EW13" s="177" t="e">
        <f t="shared" si="61"/>
        <v>#DIV/0!</v>
      </c>
      <c r="EX13" s="166" t="e">
        <f t="shared" si="62"/>
        <v>#DIV/0!</v>
      </c>
      <c r="EY13" s="166" t="e">
        <f t="shared" si="63"/>
        <v>#DIV/0!</v>
      </c>
      <c r="EZ13" s="166" t="e">
        <f t="shared" si="64"/>
        <v>#DIV/0!</v>
      </c>
      <c r="FA13" s="166" t="e">
        <f t="shared" si="65"/>
        <v>#DIV/0!</v>
      </c>
      <c r="FB13" s="166" t="e">
        <f t="shared" si="66"/>
        <v>#DIV/0!</v>
      </c>
      <c r="FC13" s="166" t="e">
        <f t="shared" si="67"/>
        <v>#DIV/0!</v>
      </c>
      <c r="FD13" s="166" t="e">
        <f t="shared" si="68"/>
        <v>#DIV/0!</v>
      </c>
      <c r="FE13" s="166" t="e">
        <f t="shared" si="69"/>
        <v>#DIV/0!</v>
      </c>
      <c r="FF13" s="166" t="e">
        <f t="shared" si="70"/>
        <v>#DIV/0!</v>
      </c>
      <c r="FG13" s="177" t="e">
        <f t="shared" si="71"/>
        <v>#DIV/0!</v>
      </c>
      <c r="FH13" s="166" t="e">
        <f t="shared" si="72"/>
        <v>#DIV/0!</v>
      </c>
      <c r="FI13" s="166" t="e">
        <f t="shared" si="73"/>
        <v>#DIV/0!</v>
      </c>
      <c r="FJ13" s="166" t="e">
        <f t="shared" si="74"/>
        <v>#DIV/0!</v>
      </c>
      <c r="FK13" s="166" t="e">
        <f t="shared" si="75"/>
        <v>#DIV/0!</v>
      </c>
      <c r="FL13" s="166" t="e">
        <f t="shared" si="76"/>
        <v>#DIV/0!</v>
      </c>
      <c r="FM13" s="166" t="e">
        <f t="shared" si="77"/>
        <v>#DIV/0!</v>
      </c>
      <c r="FN13" s="166" t="e">
        <f t="shared" si="78"/>
        <v>#DIV/0!</v>
      </c>
      <c r="FO13" s="166" t="e">
        <f t="shared" si="79"/>
        <v>#DIV/0!</v>
      </c>
      <c r="FP13" s="859" t="e">
        <f t="shared" si="80"/>
        <v>#DIV/0!</v>
      </c>
      <c r="FQ13" s="867" t="e">
        <f t="shared" si="107"/>
        <v>#DIV/0!</v>
      </c>
      <c r="FR13" s="177" t="e">
        <f t="shared" si="81"/>
        <v>#DIV/0!</v>
      </c>
      <c r="FS13" s="166" t="e">
        <f t="shared" si="82"/>
        <v>#DIV/0!</v>
      </c>
      <c r="FT13" s="166" t="e">
        <f t="shared" si="83"/>
        <v>#DIV/0!</v>
      </c>
      <c r="FU13" s="166" t="e">
        <f t="shared" si="84"/>
        <v>#DIV/0!</v>
      </c>
      <c r="FV13" s="166" t="e">
        <f t="shared" si="85"/>
        <v>#DIV/0!</v>
      </c>
      <c r="FW13" s="166" t="e">
        <f t="shared" si="86"/>
        <v>#DIV/0!</v>
      </c>
      <c r="FX13" s="166" t="e">
        <f t="shared" si="87"/>
        <v>#DIV/0!</v>
      </c>
      <c r="FY13" s="166" t="e">
        <f t="shared" si="88"/>
        <v>#DIV/0!</v>
      </c>
      <c r="FZ13" s="166" t="e">
        <f t="shared" si="89"/>
        <v>#DIV/0!</v>
      </c>
      <c r="GA13" s="166" t="e">
        <f t="shared" si="90"/>
        <v>#DIV/0!</v>
      </c>
      <c r="GD13" s="1713"/>
      <c r="GE13" s="195" t="e">
        <f t="shared" si="108"/>
        <v>#DIV/0!</v>
      </c>
      <c r="GF13" s="204" t="e">
        <f t="shared" si="109"/>
        <v>#DIV/0!</v>
      </c>
      <c r="GG13" s="197" t="e">
        <f t="shared" si="109"/>
        <v>#DIV/0!</v>
      </c>
      <c r="GH13" s="197" t="e">
        <f t="shared" si="109"/>
        <v>#DIV/0!</v>
      </c>
      <c r="GI13" s="197" t="e">
        <f t="shared" si="109"/>
        <v>#DIV/0!</v>
      </c>
      <c r="GJ13" s="197" t="e">
        <f t="shared" si="109"/>
        <v>#DIV/0!</v>
      </c>
      <c r="GK13" s="197" t="e">
        <f>HA13+#REF!</f>
        <v>#DIV/0!</v>
      </c>
      <c r="GL13" s="197" t="e">
        <f>HB13+#REF!</f>
        <v>#DIV/0!</v>
      </c>
      <c r="GM13" s="197" t="e">
        <f>HC13+#REF!</f>
        <v>#DIV/0!</v>
      </c>
      <c r="GN13" s="197" t="e">
        <f>HD13+#REF!</f>
        <v>#DIV/0!</v>
      </c>
      <c r="GO13" s="198" t="e">
        <f>HE13+#REF!</f>
        <v>#DIV/0!</v>
      </c>
      <c r="GP13" s="205" t="e">
        <f t="shared" si="110"/>
        <v>#DIV/0!</v>
      </c>
      <c r="GQ13" s="200" t="e">
        <f t="shared" si="111"/>
        <v>#DIV/0!</v>
      </c>
      <c r="GR13" s="201" t="e">
        <f t="shared" si="111"/>
        <v>#DIV/0!</v>
      </c>
      <c r="GS13" s="201" t="e">
        <f t="shared" si="111"/>
        <v>#DIV/0!</v>
      </c>
      <c r="GT13" s="201" t="e">
        <f t="shared" si="111"/>
        <v>#DIV/0!</v>
      </c>
      <c r="GU13" s="201" t="e">
        <f t="shared" si="111"/>
        <v>#DIV/0!</v>
      </c>
      <c r="GV13" s="201" t="e">
        <f t="shared" si="111"/>
        <v>#DIV/0!</v>
      </c>
      <c r="GW13" s="201" t="e">
        <f t="shared" si="111"/>
        <v>#DIV/0!</v>
      </c>
      <c r="GX13" s="201" t="e">
        <f t="shared" si="111"/>
        <v>#DIV/0!</v>
      </c>
      <c r="GY13" s="201" t="e">
        <f t="shared" si="111"/>
        <v>#DIV/0!</v>
      </c>
      <c r="GZ13" s="202" t="e">
        <f t="shared" si="111"/>
        <v>#DIV/0!</v>
      </c>
      <c r="HA13" s="203" t="e">
        <f t="shared" si="112"/>
        <v>#DIV/0!</v>
      </c>
      <c r="HB13" s="204" t="e">
        <f t="shared" si="113"/>
        <v>#DIV/0!</v>
      </c>
      <c r="HC13" s="197" t="e">
        <f t="shared" si="113"/>
        <v>#DIV/0!</v>
      </c>
      <c r="HD13" s="197" t="e">
        <f t="shared" si="113"/>
        <v>#DIV/0!</v>
      </c>
      <c r="HE13" s="197" t="e">
        <f t="shared" si="113"/>
        <v>#DIV/0!</v>
      </c>
      <c r="HF13" s="197" t="e">
        <f t="shared" si="113"/>
        <v>#DIV/0!</v>
      </c>
      <c r="HG13" s="197" t="e">
        <f t="shared" si="113"/>
        <v>#DIV/0!</v>
      </c>
      <c r="HH13" s="197" t="e">
        <f t="shared" si="113"/>
        <v>#DIV/0!</v>
      </c>
      <c r="HI13" s="197" t="e">
        <f t="shared" si="113"/>
        <v>#DIV/0!</v>
      </c>
      <c r="HJ13" s="197" t="e">
        <f t="shared" si="113"/>
        <v>#DIV/0!</v>
      </c>
      <c r="HK13" s="198" t="e">
        <f t="shared" si="113"/>
        <v>#DIV/0!</v>
      </c>
      <c r="HL13" s="203" t="e">
        <f t="shared" ref="HL13:HL59" si="116">SUM(HM13:HV13)</f>
        <v>#DIV/0!</v>
      </c>
      <c r="HM13" s="868" t="e">
        <f t="shared" si="114"/>
        <v>#DIV/0!</v>
      </c>
      <c r="HN13" s="869" t="e">
        <f t="shared" si="115"/>
        <v>#DIV/0!</v>
      </c>
      <c r="HO13" s="869" t="e">
        <f t="shared" si="115"/>
        <v>#DIV/0!</v>
      </c>
      <c r="HP13" s="869" t="e">
        <f t="shared" si="115"/>
        <v>#DIV/0!</v>
      </c>
      <c r="HQ13" s="869" t="e">
        <f t="shared" si="115"/>
        <v>#DIV/0!</v>
      </c>
      <c r="HR13" s="869" t="e">
        <f t="shared" si="115"/>
        <v>#DIV/0!</v>
      </c>
      <c r="HS13" s="869" t="e">
        <f t="shared" si="115"/>
        <v>#DIV/0!</v>
      </c>
      <c r="HT13" s="869" t="e">
        <f t="shared" si="115"/>
        <v>#DIV/0!</v>
      </c>
      <c r="HU13" s="869" t="e">
        <f t="shared" si="115"/>
        <v>#DIV/0!</v>
      </c>
      <c r="HV13" s="870" t="e">
        <f t="shared" si="115"/>
        <v>#DIV/0!</v>
      </c>
      <c r="IL13" s="116"/>
      <c r="IM13" s="116"/>
      <c r="IN13" s="116"/>
      <c r="IO13" s="116"/>
      <c r="IP13" s="116"/>
      <c r="IQ13" s="116"/>
      <c r="IR13" s="116"/>
      <c r="IS13" s="116"/>
      <c r="IT13" s="116"/>
      <c r="IU13" s="116"/>
      <c r="IV13" s="116"/>
    </row>
    <row r="14" spans="1:256" ht="15.75" customHeight="1" thickBot="1" x14ac:dyDescent="0.2">
      <c r="A14" s="191">
        <v>12</v>
      </c>
      <c r="B14" s="192"/>
      <c r="C14" s="193"/>
      <c r="D14" s="193"/>
      <c r="E14" s="193"/>
      <c r="F14" s="193"/>
      <c r="G14" s="194"/>
      <c r="H14" s="194"/>
      <c r="I14" s="194"/>
      <c r="J14" s="194"/>
      <c r="K14" s="194"/>
      <c r="L14" s="166">
        <v>0</v>
      </c>
      <c r="M14" s="166">
        <v>0</v>
      </c>
      <c r="N14" s="166">
        <v>0</v>
      </c>
      <c r="O14" s="166">
        <v>0</v>
      </c>
      <c r="P14" s="166">
        <v>0</v>
      </c>
      <c r="Q14" s="166">
        <v>0</v>
      </c>
      <c r="R14" s="166">
        <v>0</v>
      </c>
      <c r="S14" s="166">
        <v>0</v>
      </c>
      <c r="T14" s="166">
        <v>0</v>
      </c>
      <c r="U14" s="859">
        <v>0</v>
      </c>
      <c r="V14" s="866">
        <f t="shared" si="95"/>
        <v>0</v>
      </c>
      <c r="W14" s="861">
        <f t="shared" si="96"/>
        <v>0</v>
      </c>
      <c r="X14" s="169">
        <v>0</v>
      </c>
      <c r="Y14" s="170">
        <v>0</v>
      </c>
      <c r="Z14" s="170">
        <v>0</v>
      </c>
      <c r="AA14" s="170">
        <v>0</v>
      </c>
      <c r="AB14" s="170">
        <v>0</v>
      </c>
      <c r="AC14" s="170">
        <v>0</v>
      </c>
      <c r="AD14" s="170">
        <v>0</v>
      </c>
      <c r="AE14" s="170">
        <v>0</v>
      </c>
      <c r="AF14" s="170">
        <v>0</v>
      </c>
      <c r="AG14" s="170">
        <v>0</v>
      </c>
      <c r="AH14" s="169">
        <v>0</v>
      </c>
      <c r="AI14" s="170">
        <v>0</v>
      </c>
      <c r="AJ14" s="170">
        <v>0</v>
      </c>
      <c r="AK14" s="170">
        <v>0</v>
      </c>
      <c r="AL14" s="170">
        <v>0</v>
      </c>
      <c r="AM14" s="170">
        <v>0</v>
      </c>
      <c r="AN14" s="170">
        <v>0</v>
      </c>
      <c r="AO14" s="170">
        <v>0</v>
      </c>
      <c r="AP14" s="170">
        <v>0</v>
      </c>
      <c r="AQ14" s="170">
        <v>0</v>
      </c>
      <c r="AR14" s="171">
        <f t="shared" si="97"/>
        <v>0</v>
      </c>
      <c r="AS14" s="169">
        <v>0</v>
      </c>
      <c r="AT14" s="170">
        <v>0</v>
      </c>
      <c r="AU14" s="170">
        <v>0</v>
      </c>
      <c r="AV14" s="170">
        <v>0</v>
      </c>
      <c r="AW14" s="170">
        <v>0</v>
      </c>
      <c r="AX14" s="170">
        <v>0</v>
      </c>
      <c r="AY14" s="170">
        <v>0</v>
      </c>
      <c r="AZ14" s="170">
        <v>0</v>
      </c>
      <c r="BA14" s="170">
        <v>0</v>
      </c>
      <c r="BB14" s="170">
        <v>0</v>
      </c>
      <c r="BC14" s="169">
        <v>0</v>
      </c>
      <c r="BD14" s="170">
        <v>0</v>
      </c>
      <c r="BE14" s="170">
        <v>0</v>
      </c>
      <c r="BF14" s="170">
        <v>0</v>
      </c>
      <c r="BG14" s="170">
        <v>0</v>
      </c>
      <c r="BH14" s="170">
        <v>0</v>
      </c>
      <c r="BI14" s="170">
        <v>0</v>
      </c>
      <c r="BJ14" s="170">
        <v>0</v>
      </c>
      <c r="BK14" s="170">
        <v>0</v>
      </c>
      <c r="BL14" s="170">
        <v>0</v>
      </c>
      <c r="BM14" s="862">
        <f t="shared" si="98"/>
        <v>0</v>
      </c>
      <c r="BN14" s="169">
        <v>0</v>
      </c>
      <c r="BO14" s="170">
        <v>0</v>
      </c>
      <c r="BP14" s="170">
        <v>0</v>
      </c>
      <c r="BQ14" s="170">
        <v>0</v>
      </c>
      <c r="BR14" s="170">
        <v>0</v>
      </c>
      <c r="BS14" s="170">
        <v>0</v>
      </c>
      <c r="BT14" s="170">
        <v>0</v>
      </c>
      <c r="BU14" s="170">
        <v>0</v>
      </c>
      <c r="BV14" s="170">
        <v>0</v>
      </c>
      <c r="BW14" s="170">
        <v>0</v>
      </c>
      <c r="BX14" s="172" t="e">
        <f t="shared" si="99"/>
        <v>#DIV/0!</v>
      </c>
      <c r="BY14" s="173" t="e">
        <f t="shared" si="100"/>
        <v>#DIV/0!</v>
      </c>
      <c r="BZ14" s="169" t="e">
        <f t="shared" si="6"/>
        <v>#DIV/0!</v>
      </c>
      <c r="CA14" s="170" t="e">
        <f t="shared" si="7"/>
        <v>#DIV/0!</v>
      </c>
      <c r="CB14" s="170" t="e">
        <f t="shared" si="8"/>
        <v>#DIV/0!</v>
      </c>
      <c r="CC14" s="170" t="e">
        <f t="shared" si="9"/>
        <v>#DIV/0!</v>
      </c>
      <c r="CD14" s="170" t="e">
        <f t="shared" si="10"/>
        <v>#DIV/0!</v>
      </c>
      <c r="CE14" s="170" t="e">
        <f t="shared" si="11"/>
        <v>#DIV/0!</v>
      </c>
      <c r="CF14" s="170" t="e">
        <f t="shared" si="12"/>
        <v>#DIV/0!</v>
      </c>
      <c r="CG14" s="170" t="e">
        <f t="shared" si="13"/>
        <v>#DIV/0!</v>
      </c>
      <c r="CH14" s="170" t="e">
        <f t="shared" si="14"/>
        <v>#DIV/0!</v>
      </c>
      <c r="CI14" s="170" t="e">
        <f t="shared" si="15"/>
        <v>#DIV/0!</v>
      </c>
      <c r="CJ14" s="169" t="e">
        <f t="shared" si="16"/>
        <v>#DIV/0!</v>
      </c>
      <c r="CK14" s="170" t="e">
        <f t="shared" si="17"/>
        <v>#DIV/0!</v>
      </c>
      <c r="CL14" s="170" t="e">
        <f t="shared" si="18"/>
        <v>#DIV/0!</v>
      </c>
      <c r="CM14" s="170" t="e">
        <f t="shared" si="19"/>
        <v>#DIV/0!</v>
      </c>
      <c r="CN14" s="170" t="e">
        <f t="shared" si="20"/>
        <v>#DIV/0!</v>
      </c>
      <c r="CO14" s="170" t="e">
        <f t="shared" si="21"/>
        <v>#DIV/0!</v>
      </c>
      <c r="CP14" s="170" t="e">
        <f t="shared" si="22"/>
        <v>#DIV/0!</v>
      </c>
      <c r="CQ14" s="170" t="e">
        <f t="shared" si="22"/>
        <v>#DIV/0!</v>
      </c>
      <c r="CR14" s="170" t="e">
        <f t="shared" si="22"/>
        <v>#DIV/0!</v>
      </c>
      <c r="CS14" s="170" t="e">
        <f t="shared" si="22"/>
        <v>#DIV/0!</v>
      </c>
      <c r="CT14" s="174" t="e">
        <f t="shared" si="101"/>
        <v>#DIV/0!</v>
      </c>
      <c r="CU14" s="169" t="e">
        <f t="shared" si="23"/>
        <v>#DIV/0!</v>
      </c>
      <c r="CV14" s="170" t="e">
        <f t="shared" si="24"/>
        <v>#DIV/0!</v>
      </c>
      <c r="CW14" s="170" t="e">
        <f t="shared" si="25"/>
        <v>#DIV/0!</v>
      </c>
      <c r="CX14" s="170" t="e">
        <f t="shared" si="26"/>
        <v>#DIV/0!</v>
      </c>
      <c r="CY14" s="170" t="e">
        <f t="shared" si="27"/>
        <v>#DIV/0!</v>
      </c>
      <c r="CZ14" s="170" t="e">
        <f t="shared" si="28"/>
        <v>#DIV/0!</v>
      </c>
      <c r="DA14" s="170" t="e">
        <f t="shared" si="29"/>
        <v>#DIV/0!</v>
      </c>
      <c r="DB14" s="170" t="e">
        <f t="shared" si="30"/>
        <v>#DIV/0!</v>
      </c>
      <c r="DC14" s="170" t="e">
        <f t="shared" si="31"/>
        <v>#DIV/0!</v>
      </c>
      <c r="DD14" s="170" t="e">
        <f t="shared" si="32"/>
        <v>#DIV/0!</v>
      </c>
      <c r="DE14" s="169" t="e">
        <f t="shared" si="33"/>
        <v>#DIV/0!</v>
      </c>
      <c r="DF14" s="170" t="e">
        <f t="shared" si="34"/>
        <v>#DIV/0!</v>
      </c>
      <c r="DG14" s="170" t="e">
        <f t="shared" si="35"/>
        <v>#DIV/0!</v>
      </c>
      <c r="DH14" s="170" t="e">
        <f t="shared" si="36"/>
        <v>#DIV/0!</v>
      </c>
      <c r="DI14" s="170" t="e">
        <f t="shared" si="37"/>
        <v>#DIV/0!</v>
      </c>
      <c r="DJ14" s="170" t="e">
        <f t="shared" si="38"/>
        <v>#DIV/0!</v>
      </c>
      <c r="DK14" s="170" t="e">
        <f t="shared" si="39"/>
        <v>#DIV/0!</v>
      </c>
      <c r="DL14" s="170" t="e">
        <f t="shared" si="39"/>
        <v>#DIV/0!</v>
      </c>
      <c r="DM14" s="170" t="e">
        <f t="shared" si="39"/>
        <v>#DIV/0!</v>
      </c>
      <c r="DN14" s="863" t="e">
        <f t="shared" si="39"/>
        <v>#DIV/0!</v>
      </c>
      <c r="DO14" s="864" t="e">
        <f t="shared" si="102"/>
        <v>#DIV/0!</v>
      </c>
      <c r="DP14" s="169" t="e">
        <f t="shared" si="103"/>
        <v>#DIV/0!</v>
      </c>
      <c r="DQ14" s="170" t="e">
        <f t="shared" si="103"/>
        <v>#DIV/0!</v>
      </c>
      <c r="DR14" s="170" t="e">
        <f t="shared" si="40"/>
        <v>#DIV/0!</v>
      </c>
      <c r="DS14" s="170" t="e">
        <f t="shared" si="40"/>
        <v>#DIV/0!</v>
      </c>
      <c r="DT14" s="170" t="e">
        <f t="shared" si="40"/>
        <v>#DIV/0!</v>
      </c>
      <c r="DU14" s="170" t="e">
        <f t="shared" si="40"/>
        <v>#DIV/0!</v>
      </c>
      <c r="DV14" s="170" t="e">
        <f t="shared" si="40"/>
        <v>#DIV/0!</v>
      </c>
      <c r="DW14" s="170" t="e">
        <f t="shared" si="40"/>
        <v>#DIV/0!</v>
      </c>
      <c r="DX14" s="170" t="e">
        <f t="shared" si="40"/>
        <v>#DIV/0!</v>
      </c>
      <c r="DY14" s="170" t="e">
        <f t="shared" si="40"/>
        <v>#DIV/0!</v>
      </c>
      <c r="DZ14" s="175" t="e">
        <f t="shared" si="104"/>
        <v>#DIV/0!</v>
      </c>
      <c r="EA14" s="176" t="e">
        <f t="shared" si="105"/>
        <v>#DIV/0!</v>
      </c>
      <c r="EB14" s="177" t="e">
        <f t="shared" si="41"/>
        <v>#DIV/0!</v>
      </c>
      <c r="EC14" s="166" t="e">
        <f t="shared" si="42"/>
        <v>#DIV/0!</v>
      </c>
      <c r="ED14" s="166" t="e">
        <f t="shared" si="43"/>
        <v>#DIV/0!</v>
      </c>
      <c r="EE14" s="166" t="e">
        <f t="shared" si="44"/>
        <v>#DIV/0!</v>
      </c>
      <c r="EF14" s="166" t="e">
        <f t="shared" si="45"/>
        <v>#DIV/0!</v>
      </c>
      <c r="EG14" s="166" t="e">
        <f t="shared" si="46"/>
        <v>#DIV/0!</v>
      </c>
      <c r="EH14" s="166" t="e">
        <f t="shared" si="47"/>
        <v>#DIV/0!</v>
      </c>
      <c r="EI14" s="166" t="e">
        <f t="shared" si="48"/>
        <v>#DIV/0!</v>
      </c>
      <c r="EJ14" s="166" t="e">
        <f t="shared" si="49"/>
        <v>#DIV/0!</v>
      </c>
      <c r="EK14" s="166" t="e">
        <f t="shared" si="50"/>
        <v>#DIV/0!</v>
      </c>
      <c r="EL14" s="177" t="e">
        <f t="shared" si="51"/>
        <v>#DIV/0!</v>
      </c>
      <c r="EM14" s="166" t="e">
        <f t="shared" si="52"/>
        <v>#DIV/0!</v>
      </c>
      <c r="EN14" s="166" t="e">
        <f t="shared" si="53"/>
        <v>#DIV/0!</v>
      </c>
      <c r="EO14" s="166" t="e">
        <f t="shared" si="54"/>
        <v>#DIV/0!</v>
      </c>
      <c r="EP14" s="166" t="e">
        <f t="shared" si="55"/>
        <v>#DIV/0!</v>
      </c>
      <c r="EQ14" s="166" t="e">
        <f t="shared" si="56"/>
        <v>#DIV/0!</v>
      </c>
      <c r="ER14" s="166" t="e">
        <f t="shared" si="57"/>
        <v>#DIV/0!</v>
      </c>
      <c r="ES14" s="166" t="e">
        <f t="shared" si="58"/>
        <v>#DIV/0!</v>
      </c>
      <c r="ET14" s="166" t="e">
        <f t="shared" si="59"/>
        <v>#DIV/0!</v>
      </c>
      <c r="EU14" s="166" t="e">
        <f t="shared" si="60"/>
        <v>#DIV/0!</v>
      </c>
      <c r="EV14" s="178" t="e">
        <f t="shared" si="106"/>
        <v>#DIV/0!</v>
      </c>
      <c r="EW14" s="177" t="e">
        <f t="shared" si="61"/>
        <v>#DIV/0!</v>
      </c>
      <c r="EX14" s="166" t="e">
        <f t="shared" si="62"/>
        <v>#DIV/0!</v>
      </c>
      <c r="EY14" s="166" t="e">
        <f t="shared" si="63"/>
        <v>#DIV/0!</v>
      </c>
      <c r="EZ14" s="166" t="e">
        <f t="shared" si="64"/>
        <v>#DIV/0!</v>
      </c>
      <c r="FA14" s="166" t="e">
        <f t="shared" si="65"/>
        <v>#DIV/0!</v>
      </c>
      <c r="FB14" s="166" t="e">
        <f t="shared" si="66"/>
        <v>#DIV/0!</v>
      </c>
      <c r="FC14" s="166" t="e">
        <f t="shared" si="67"/>
        <v>#DIV/0!</v>
      </c>
      <c r="FD14" s="166" t="e">
        <f t="shared" si="68"/>
        <v>#DIV/0!</v>
      </c>
      <c r="FE14" s="166" t="e">
        <f t="shared" si="69"/>
        <v>#DIV/0!</v>
      </c>
      <c r="FF14" s="166" t="e">
        <f t="shared" si="70"/>
        <v>#DIV/0!</v>
      </c>
      <c r="FG14" s="177" t="e">
        <f t="shared" si="71"/>
        <v>#DIV/0!</v>
      </c>
      <c r="FH14" s="166" t="e">
        <f t="shared" si="72"/>
        <v>#DIV/0!</v>
      </c>
      <c r="FI14" s="166" t="e">
        <f t="shared" si="73"/>
        <v>#DIV/0!</v>
      </c>
      <c r="FJ14" s="166" t="e">
        <f t="shared" si="74"/>
        <v>#DIV/0!</v>
      </c>
      <c r="FK14" s="166" t="e">
        <f t="shared" si="75"/>
        <v>#DIV/0!</v>
      </c>
      <c r="FL14" s="166" t="e">
        <f t="shared" si="76"/>
        <v>#DIV/0!</v>
      </c>
      <c r="FM14" s="166" t="e">
        <f t="shared" si="77"/>
        <v>#DIV/0!</v>
      </c>
      <c r="FN14" s="166" t="e">
        <f t="shared" si="78"/>
        <v>#DIV/0!</v>
      </c>
      <c r="FO14" s="166" t="e">
        <f t="shared" si="79"/>
        <v>#DIV/0!</v>
      </c>
      <c r="FP14" s="859" t="e">
        <f t="shared" si="80"/>
        <v>#DIV/0!</v>
      </c>
      <c r="FQ14" s="867" t="e">
        <f t="shared" si="107"/>
        <v>#DIV/0!</v>
      </c>
      <c r="FR14" s="177" t="e">
        <f t="shared" si="81"/>
        <v>#DIV/0!</v>
      </c>
      <c r="FS14" s="166" t="e">
        <f t="shared" si="82"/>
        <v>#DIV/0!</v>
      </c>
      <c r="FT14" s="166" t="e">
        <f t="shared" si="83"/>
        <v>#DIV/0!</v>
      </c>
      <c r="FU14" s="166" t="e">
        <f t="shared" si="84"/>
        <v>#DIV/0!</v>
      </c>
      <c r="FV14" s="166" t="e">
        <f t="shared" si="85"/>
        <v>#DIV/0!</v>
      </c>
      <c r="FW14" s="166" t="e">
        <f t="shared" si="86"/>
        <v>#DIV/0!</v>
      </c>
      <c r="FX14" s="166" t="e">
        <f t="shared" si="87"/>
        <v>#DIV/0!</v>
      </c>
      <c r="FY14" s="166" t="e">
        <f t="shared" si="88"/>
        <v>#DIV/0!</v>
      </c>
      <c r="FZ14" s="166" t="e">
        <f t="shared" si="89"/>
        <v>#DIV/0!</v>
      </c>
      <c r="GA14" s="166" t="e">
        <f t="shared" si="90"/>
        <v>#DIV/0!</v>
      </c>
      <c r="GD14" s="1713"/>
      <c r="GE14" s="195" t="e">
        <f t="shared" si="108"/>
        <v>#DIV/0!</v>
      </c>
      <c r="GF14" s="204" t="e">
        <f t="shared" si="109"/>
        <v>#DIV/0!</v>
      </c>
      <c r="GG14" s="197" t="e">
        <f t="shared" si="109"/>
        <v>#DIV/0!</v>
      </c>
      <c r="GH14" s="197" t="e">
        <f t="shared" si="109"/>
        <v>#DIV/0!</v>
      </c>
      <c r="GI14" s="197" t="e">
        <f t="shared" si="109"/>
        <v>#DIV/0!</v>
      </c>
      <c r="GJ14" s="197" t="e">
        <f t="shared" si="109"/>
        <v>#DIV/0!</v>
      </c>
      <c r="GK14" s="197" t="e">
        <f>HA14+#REF!</f>
        <v>#DIV/0!</v>
      </c>
      <c r="GL14" s="197" t="e">
        <f>HB14+#REF!</f>
        <v>#DIV/0!</v>
      </c>
      <c r="GM14" s="197" t="e">
        <f>HC14+#REF!</f>
        <v>#DIV/0!</v>
      </c>
      <c r="GN14" s="197" t="e">
        <f>HD14+#REF!</f>
        <v>#DIV/0!</v>
      </c>
      <c r="GO14" s="198" t="e">
        <f>HE14+#REF!</f>
        <v>#DIV/0!</v>
      </c>
      <c r="GP14" s="205" t="e">
        <f t="shared" si="110"/>
        <v>#DIV/0!</v>
      </c>
      <c r="GQ14" s="200" t="e">
        <f t="shared" si="111"/>
        <v>#DIV/0!</v>
      </c>
      <c r="GR14" s="201" t="e">
        <f t="shared" si="111"/>
        <v>#DIV/0!</v>
      </c>
      <c r="GS14" s="201" t="e">
        <f t="shared" si="111"/>
        <v>#DIV/0!</v>
      </c>
      <c r="GT14" s="201" t="e">
        <f t="shared" si="111"/>
        <v>#DIV/0!</v>
      </c>
      <c r="GU14" s="201" t="e">
        <f t="shared" si="111"/>
        <v>#DIV/0!</v>
      </c>
      <c r="GV14" s="201" t="e">
        <f t="shared" si="111"/>
        <v>#DIV/0!</v>
      </c>
      <c r="GW14" s="201" t="e">
        <f t="shared" si="111"/>
        <v>#DIV/0!</v>
      </c>
      <c r="GX14" s="201" t="e">
        <f t="shared" si="111"/>
        <v>#DIV/0!</v>
      </c>
      <c r="GY14" s="201" t="e">
        <f t="shared" si="111"/>
        <v>#DIV/0!</v>
      </c>
      <c r="GZ14" s="202" t="e">
        <f t="shared" si="111"/>
        <v>#DIV/0!</v>
      </c>
      <c r="HA14" s="203" t="e">
        <f t="shared" si="112"/>
        <v>#DIV/0!</v>
      </c>
      <c r="HB14" s="204" t="e">
        <f t="shared" si="113"/>
        <v>#DIV/0!</v>
      </c>
      <c r="HC14" s="197" t="e">
        <f t="shared" si="113"/>
        <v>#DIV/0!</v>
      </c>
      <c r="HD14" s="197" t="e">
        <f t="shared" si="113"/>
        <v>#DIV/0!</v>
      </c>
      <c r="HE14" s="197" t="e">
        <f t="shared" si="113"/>
        <v>#DIV/0!</v>
      </c>
      <c r="HF14" s="197" t="e">
        <f t="shared" si="113"/>
        <v>#DIV/0!</v>
      </c>
      <c r="HG14" s="197" t="e">
        <f t="shared" si="113"/>
        <v>#DIV/0!</v>
      </c>
      <c r="HH14" s="197" t="e">
        <f t="shared" si="113"/>
        <v>#DIV/0!</v>
      </c>
      <c r="HI14" s="197" t="e">
        <f t="shared" si="113"/>
        <v>#DIV/0!</v>
      </c>
      <c r="HJ14" s="197" t="e">
        <f t="shared" si="113"/>
        <v>#DIV/0!</v>
      </c>
      <c r="HK14" s="198" t="e">
        <f t="shared" si="113"/>
        <v>#DIV/0!</v>
      </c>
      <c r="HL14" s="203" t="e">
        <f t="shared" si="116"/>
        <v>#DIV/0!</v>
      </c>
      <c r="HM14" s="868" t="e">
        <f t="shared" si="114"/>
        <v>#DIV/0!</v>
      </c>
      <c r="HN14" s="869" t="e">
        <f t="shared" si="115"/>
        <v>#DIV/0!</v>
      </c>
      <c r="HO14" s="869" t="e">
        <f t="shared" si="115"/>
        <v>#DIV/0!</v>
      </c>
      <c r="HP14" s="869" t="e">
        <f t="shared" si="115"/>
        <v>#DIV/0!</v>
      </c>
      <c r="HQ14" s="869" t="e">
        <f t="shared" si="115"/>
        <v>#DIV/0!</v>
      </c>
      <c r="HR14" s="869" t="e">
        <f t="shared" si="115"/>
        <v>#DIV/0!</v>
      </c>
      <c r="HS14" s="869" t="e">
        <f t="shared" si="115"/>
        <v>#DIV/0!</v>
      </c>
      <c r="HT14" s="869" t="e">
        <f t="shared" si="115"/>
        <v>#DIV/0!</v>
      </c>
      <c r="HU14" s="869" t="e">
        <f t="shared" si="115"/>
        <v>#DIV/0!</v>
      </c>
      <c r="HV14" s="870" t="e">
        <f t="shared" si="115"/>
        <v>#DIV/0!</v>
      </c>
      <c r="IL14" s="116"/>
      <c r="IM14" s="116"/>
      <c r="IN14" s="116"/>
      <c r="IO14" s="116"/>
      <c r="IP14" s="116"/>
      <c r="IQ14" s="116"/>
      <c r="IR14" s="116"/>
      <c r="IS14" s="116"/>
      <c r="IT14" s="116"/>
      <c r="IU14" s="116"/>
      <c r="IV14" s="116"/>
    </row>
    <row r="15" spans="1:256" ht="15.75" customHeight="1" thickBot="1" x14ac:dyDescent="0.2">
      <c r="A15" s="191">
        <v>14</v>
      </c>
      <c r="B15" s="192"/>
      <c r="C15" s="193"/>
      <c r="D15" s="193"/>
      <c r="E15" s="193"/>
      <c r="F15" s="193"/>
      <c r="G15" s="194"/>
      <c r="H15" s="194"/>
      <c r="I15" s="194"/>
      <c r="J15" s="194"/>
      <c r="K15" s="194"/>
      <c r="L15" s="166">
        <v>0</v>
      </c>
      <c r="M15" s="166">
        <v>0</v>
      </c>
      <c r="N15" s="166">
        <v>0</v>
      </c>
      <c r="O15" s="166">
        <v>0</v>
      </c>
      <c r="P15" s="166">
        <v>0</v>
      </c>
      <c r="Q15" s="166">
        <v>0</v>
      </c>
      <c r="R15" s="166">
        <v>0</v>
      </c>
      <c r="S15" s="166">
        <v>0</v>
      </c>
      <c r="T15" s="166">
        <v>0</v>
      </c>
      <c r="U15" s="859">
        <v>0</v>
      </c>
      <c r="V15" s="866">
        <f t="shared" si="95"/>
        <v>0</v>
      </c>
      <c r="W15" s="861">
        <f t="shared" si="96"/>
        <v>0</v>
      </c>
      <c r="X15" s="169">
        <v>0</v>
      </c>
      <c r="Y15" s="170">
        <v>0</v>
      </c>
      <c r="Z15" s="170">
        <v>0</v>
      </c>
      <c r="AA15" s="170">
        <v>0</v>
      </c>
      <c r="AB15" s="170">
        <v>0</v>
      </c>
      <c r="AC15" s="170">
        <v>0</v>
      </c>
      <c r="AD15" s="170">
        <v>0</v>
      </c>
      <c r="AE15" s="170">
        <v>0</v>
      </c>
      <c r="AF15" s="170">
        <v>0</v>
      </c>
      <c r="AG15" s="170">
        <v>0</v>
      </c>
      <c r="AH15" s="169">
        <v>0</v>
      </c>
      <c r="AI15" s="170">
        <v>0</v>
      </c>
      <c r="AJ15" s="170">
        <v>0</v>
      </c>
      <c r="AK15" s="170">
        <v>0</v>
      </c>
      <c r="AL15" s="170">
        <v>0</v>
      </c>
      <c r="AM15" s="170">
        <v>0</v>
      </c>
      <c r="AN15" s="170">
        <v>0</v>
      </c>
      <c r="AO15" s="170">
        <v>0</v>
      </c>
      <c r="AP15" s="170">
        <v>0</v>
      </c>
      <c r="AQ15" s="170">
        <v>0</v>
      </c>
      <c r="AR15" s="171">
        <f t="shared" si="97"/>
        <v>0</v>
      </c>
      <c r="AS15" s="169">
        <v>0</v>
      </c>
      <c r="AT15" s="170">
        <v>0</v>
      </c>
      <c r="AU15" s="170">
        <v>0</v>
      </c>
      <c r="AV15" s="170">
        <v>0</v>
      </c>
      <c r="AW15" s="170">
        <v>0</v>
      </c>
      <c r="AX15" s="170">
        <v>0</v>
      </c>
      <c r="AY15" s="170">
        <v>0</v>
      </c>
      <c r="AZ15" s="170">
        <v>0</v>
      </c>
      <c r="BA15" s="170">
        <v>0</v>
      </c>
      <c r="BB15" s="170">
        <v>0</v>
      </c>
      <c r="BC15" s="169">
        <v>0</v>
      </c>
      <c r="BD15" s="170">
        <v>0</v>
      </c>
      <c r="BE15" s="170">
        <v>0</v>
      </c>
      <c r="BF15" s="170">
        <v>0</v>
      </c>
      <c r="BG15" s="170">
        <v>0</v>
      </c>
      <c r="BH15" s="170">
        <v>0</v>
      </c>
      <c r="BI15" s="170">
        <v>0</v>
      </c>
      <c r="BJ15" s="170">
        <v>0</v>
      </c>
      <c r="BK15" s="170">
        <v>0</v>
      </c>
      <c r="BL15" s="170">
        <v>0</v>
      </c>
      <c r="BM15" s="862">
        <f t="shared" si="98"/>
        <v>0</v>
      </c>
      <c r="BN15" s="169">
        <v>0</v>
      </c>
      <c r="BO15" s="170">
        <v>0</v>
      </c>
      <c r="BP15" s="170">
        <v>0</v>
      </c>
      <c r="BQ15" s="170">
        <v>0</v>
      </c>
      <c r="BR15" s="170">
        <v>0</v>
      </c>
      <c r="BS15" s="170">
        <v>0</v>
      </c>
      <c r="BT15" s="170">
        <v>0</v>
      </c>
      <c r="BU15" s="170">
        <v>0</v>
      </c>
      <c r="BV15" s="170">
        <v>0</v>
      </c>
      <c r="BW15" s="170">
        <v>0</v>
      </c>
      <c r="BX15" s="172" t="e">
        <f t="shared" si="99"/>
        <v>#DIV/0!</v>
      </c>
      <c r="BY15" s="173" t="e">
        <f t="shared" si="100"/>
        <v>#DIV/0!</v>
      </c>
      <c r="BZ15" s="169" t="e">
        <f t="shared" si="6"/>
        <v>#DIV/0!</v>
      </c>
      <c r="CA15" s="170" t="e">
        <f t="shared" si="7"/>
        <v>#DIV/0!</v>
      </c>
      <c r="CB15" s="170" t="e">
        <f t="shared" si="8"/>
        <v>#DIV/0!</v>
      </c>
      <c r="CC15" s="170" t="e">
        <f t="shared" si="9"/>
        <v>#DIV/0!</v>
      </c>
      <c r="CD15" s="170" t="e">
        <f t="shared" si="10"/>
        <v>#DIV/0!</v>
      </c>
      <c r="CE15" s="170" t="e">
        <f t="shared" si="11"/>
        <v>#DIV/0!</v>
      </c>
      <c r="CF15" s="170" t="e">
        <f t="shared" si="12"/>
        <v>#DIV/0!</v>
      </c>
      <c r="CG15" s="170" t="e">
        <f t="shared" si="13"/>
        <v>#DIV/0!</v>
      </c>
      <c r="CH15" s="170" t="e">
        <f t="shared" si="14"/>
        <v>#DIV/0!</v>
      </c>
      <c r="CI15" s="170" t="e">
        <f t="shared" si="15"/>
        <v>#DIV/0!</v>
      </c>
      <c r="CJ15" s="169" t="e">
        <f t="shared" si="16"/>
        <v>#DIV/0!</v>
      </c>
      <c r="CK15" s="170" t="e">
        <f t="shared" si="17"/>
        <v>#DIV/0!</v>
      </c>
      <c r="CL15" s="170" t="e">
        <f t="shared" si="18"/>
        <v>#DIV/0!</v>
      </c>
      <c r="CM15" s="170" t="e">
        <f t="shared" si="19"/>
        <v>#DIV/0!</v>
      </c>
      <c r="CN15" s="170" t="e">
        <f t="shared" si="20"/>
        <v>#DIV/0!</v>
      </c>
      <c r="CO15" s="170" t="e">
        <f t="shared" si="21"/>
        <v>#DIV/0!</v>
      </c>
      <c r="CP15" s="170" t="e">
        <f t="shared" si="22"/>
        <v>#DIV/0!</v>
      </c>
      <c r="CQ15" s="170" t="e">
        <f t="shared" si="22"/>
        <v>#DIV/0!</v>
      </c>
      <c r="CR15" s="170" t="e">
        <f t="shared" si="22"/>
        <v>#DIV/0!</v>
      </c>
      <c r="CS15" s="170" t="e">
        <f t="shared" si="22"/>
        <v>#DIV/0!</v>
      </c>
      <c r="CT15" s="174" t="e">
        <f t="shared" si="101"/>
        <v>#DIV/0!</v>
      </c>
      <c r="CU15" s="169" t="e">
        <f t="shared" si="23"/>
        <v>#DIV/0!</v>
      </c>
      <c r="CV15" s="170" t="e">
        <f t="shared" si="24"/>
        <v>#DIV/0!</v>
      </c>
      <c r="CW15" s="170" t="e">
        <f t="shared" si="25"/>
        <v>#DIV/0!</v>
      </c>
      <c r="CX15" s="170" t="e">
        <f t="shared" si="26"/>
        <v>#DIV/0!</v>
      </c>
      <c r="CY15" s="170" t="e">
        <f t="shared" si="27"/>
        <v>#DIV/0!</v>
      </c>
      <c r="CZ15" s="170" t="e">
        <f t="shared" si="28"/>
        <v>#DIV/0!</v>
      </c>
      <c r="DA15" s="170" t="e">
        <f t="shared" si="29"/>
        <v>#DIV/0!</v>
      </c>
      <c r="DB15" s="170" t="e">
        <f t="shared" si="30"/>
        <v>#DIV/0!</v>
      </c>
      <c r="DC15" s="170" t="e">
        <f t="shared" si="31"/>
        <v>#DIV/0!</v>
      </c>
      <c r="DD15" s="170" t="e">
        <f t="shared" si="32"/>
        <v>#DIV/0!</v>
      </c>
      <c r="DE15" s="169" t="e">
        <f t="shared" si="33"/>
        <v>#DIV/0!</v>
      </c>
      <c r="DF15" s="170" t="e">
        <f t="shared" si="34"/>
        <v>#DIV/0!</v>
      </c>
      <c r="DG15" s="170" t="e">
        <f t="shared" si="35"/>
        <v>#DIV/0!</v>
      </c>
      <c r="DH15" s="170" t="e">
        <f t="shared" si="36"/>
        <v>#DIV/0!</v>
      </c>
      <c r="DI15" s="170" t="e">
        <f t="shared" si="37"/>
        <v>#DIV/0!</v>
      </c>
      <c r="DJ15" s="170" t="e">
        <f t="shared" si="38"/>
        <v>#DIV/0!</v>
      </c>
      <c r="DK15" s="170" t="e">
        <f t="shared" si="39"/>
        <v>#DIV/0!</v>
      </c>
      <c r="DL15" s="170" t="e">
        <f t="shared" si="39"/>
        <v>#DIV/0!</v>
      </c>
      <c r="DM15" s="170" t="e">
        <f t="shared" si="39"/>
        <v>#DIV/0!</v>
      </c>
      <c r="DN15" s="863" t="e">
        <f t="shared" si="39"/>
        <v>#DIV/0!</v>
      </c>
      <c r="DO15" s="864" t="e">
        <f t="shared" si="102"/>
        <v>#DIV/0!</v>
      </c>
      <c r="DP15" s="169" t="e">
        <f t="shared" si="103"/>
        <v>#DIV/0!</v>
      </c>
      <c r="DQ15" s="170" t="e">
        <f t="shared" si="103"/>
        <v>#DIV/0!</v>
      </c>
      <c r="DR15" s="170" t="e">
        <f t="shared" si="40"/>
        <v>#DIV/0!</v>
      </c>
      <c r="DS15" s="170" t="e">
        <f t="shared" si="40"/>
        <v>#DIV/0!</v>
      </c>
      <c r="DT15" s="170" t="e">
        <f t="shared" si="40"/>
        <v>#DIV/0!</v>
      </c>
      <c r="DU15" s="170" t="e">
        <f t="shared" si="40"/>
        <v>#DIV/0!</v>
      </c>
      <c r="DV15" s="170" t="e">
        <f t="shared" si="40"/>
        <v>#DIV/0!</v>
      </c>
      <c r="DW15" s="170" t="e">
        <f t="shared" si="40"/>
        <v>#DIV/0!</v>
      </c>
      <c r="DX15" s="170" t="e">
        <f t="shared" si="40"/>
        <v>#DIV/0!</v>
      </c>
      <c r="DY15" s="170" t="e">
        <f t="shared" si="40"/>
        <v>#DIV/0!</v>
      </c>
      <c r="DZ15" s="175" t="e">
        <f t="shared" si="104"/>
        <v>#DIV/0!</v>
      </c>
      <c r="EA15" s="176" t="e">
        <f t="shared" si="105"/>
        <v>#DIV/0!</v>
      </c>
      <c r="EB15" s="177" t="e">
        <f t="shared" si="41"/>
        <v>#DIV/0!</v>
      </c>
      <c r="EC15" s="166" t="e">
        <f t="shared" si="42"/>
        <v>#DIV/0!</v>
      </c>
      <c r="ED15" s="166" t="e">
        <f t="shared" si="43"/>
        <v>#DIV/0!</v>
      </c>
      <c r="EE15" s="166" t="e">
        <f t="shared" si="44"/>
        <v>#DIV/0!</v>
      </c>
      <c r="EF15" s="166" t="e">
        <f t="shared" si="45"/>
        <v>#DIV/0!</v>
      </c>
      <c r="EG15" s="166" t="e">
        <f t="shared" si="46"/>
        <v>#DIV/0!</v>
      </c>
      <c r="EH15" s="166" t="e">
        <f t="shared" si="47"/>
        <v>#DIV/0!</v>
      </c>
      <c r="EI15" s="166" t="e">
        <f t="shared" si="48"/>
        <v>#DIV/0!</v>
      </c>
      <c r="EJ15" s="166" t="e">
        <f t="shared" si="49"/>
        <v>#DIV/0!</v>
      </c>
      <c r="EK15" s="166" t="e">
        <f t="shared" si="50"/>
        <v>#DIV/0!</v>
      </c>
      <c r="EL15" s="177" t="e">
        <f t="shared" si="51"/>
        <v>#DIV/0!</v>
      </c>
      <c r="EM15" s="166" t="e">
        <f t="shared" si="52"/>
        <v>#DIV/0!</v>
      </c>
      <c r="EN15" s="166" t="e">
        <f t="shared" si="53"/>
        <v>#DIV/0!</v>
      </c>
      <c r="EO15" s="166" t="e">
        <f t="shared" si="54"/>
        <v>#DIV/0!</v>
      </c>
      <c r="EP15" s="166" t="e">
        <f t="shared" si="55"/>
        <v>#DIV/0!</v>
      </c>
      <c r="EQ15" s="166" t="e">
        <f t="shared" si="56"/>
        <v>#DIV/0!</v>
      </c>
      <c r="ER15" s="166" t="e">
        <f t="shared" si="57"/>
        <v>#DIV/0!</v>
      </c>
      <c r="ES15" s="166" t="e">
        <f t="shared" si="58"/>
        <v>#DIV/0!</v>
      </c>
      <c r="ET15" s="166" t="e">
        <f t="shared" si="59"/>
        <v>#DIV/0!</v>
      </c>
      <c r="EU15" s="166" t="e">
        <f t="shared" si="60"/>
        <v>#DIV/0!</v>
      </c>
      <c r="EV15" s="178" t="e">
        <f t="shared" si="106"/>
        <v>#DIV/0!</v>
      </c>
      <c r="EW15" s="177" t="e">
        <f t="shared" si="61"/>
        <v>#DIV/0!</v>
      </c>
      <c r="EX15" s="166" t="e">
        <f t="shared" si="62"/>
        <v>#DIV/0!</v>
      </c>
      <c r="EY15" s="166" t="e">
        <f t="shared" si="63"/>
        <v>#DIV/0!</v>
      </c>
      <c r="EZ15" s="166" t="e">
        <f t="shared" si="64"/>
        <v>#DIV/0!</v>
      </c>
      <c r="FA15" s="166" t="e">
        <f t="shared" si="65"/>
        <v>#DIV/0!</v>
      </c>
      <c r="FB15" s="166" t="e">
        <f t="shared" si="66"/>
        <v>#DIV/0!</v>
      </c>
      <c r="FC15" s="166" t="e">
        <f t="shared" si="67"/>
        <v>#DIV/0!</v>
      </c>
      <c r="FD15" s="166" t="e">
        <f t="shared" si="68"/>
        <v>#DIV/0!</v>
      </c>
      <c r="FE15" s="166" t="e">
        <f t="shared" si="69"/>
        <v>#DIV/0!</v>
      </c>
      <c r="FF15" s="166" t="e">
        <f t="shared" si="70"/>
        <v>#DIV/0!</v>
      </c>
      <c r="FG15" s="177" t="e">
        <f t="shared" si="71"/>
        <v>#DIV/0!</v>
      </c>
      <c r="FH15" s="166" t="e">
        <f t="shared" si="72"/>
        <v>#DIV/0!</v>
      </c>
      <c r="FI15" s="166" t="e">
        <f t="shared" si="73"/>
        <v>#DIV/0!</v>
      </c>
      <c r="FJ15" s="166" t="e">
        <f t="shared" si="74"/>
        <v>#DIV/0!</v>
      </c>
      <c r="FK15" s="166" t="e">
        <f t="shared" si="75"/>
        <v>#DIV/0!</v>
      </c>
      <c r="FL15" s="166" t="e">
        <f t="shared" si="76"/>
        <v>#DIV/0!</v>
      </c>
      <c r="FM15" s="166" t="e">
        <f t="shared" si="77"/>
        <v>#DIV/0!</v>
      </c>
      <c r="FN15" s="166" t="e">
        <f t="shared" si="78"/>
        <v>#DIV/0!</v>
      </c>
      <c r="FO15" s="166" t="e">
        <f t="shared" si="79"/>
        <v>#DIV/0!</v>
      </c>
      <c r="FP15" s="859" t="e">
        <f t="shared" si="80"/>
        <v>#DIV/0!</v>
      </c>
      <c r="FQ15" s="867" t="e">
        <f t="shared" si="107"/>
        <v>#DIV/0!</v>
      </c>
      <c r="FR15" s="177" t="e">
        <f t="shared" si="81"/>
        <v>#DIV/0!</v>
      </c>
      <c r="FS15" s="166" t="e">
        <f t="shared" si="82"/>
        <v>#DIV/0!</v>
      </c>
      <c r="FT15" s="166" t="e">
        <f t="shared" si="83"/>
        <v>#DIV/0!</v>
      </c>
      <c r="FU15" s="166" t="e">
        <f t="shared" si="84"/>
        <v>#DIV/0!</v>
      </c>
      <c r="FV15" s="166" t="e">
        <f t="shared" si="85"/>
        <v>#DIV/0!</v>
      </c>
      <c r="FW15" s="166" t="e">
        <f t="shared" si="86"/>
        <v>#DIV/0!</v>
      </c>
      <c r="FX15" s="166" t="e">
        <f t="shared" si="87"/>
        <v>#DIV/0!</v>
      </c>
      <c r="FY15" s="166" t="e">
        <f t="shared" si="88"/>
        <v>#DIV/0!</v>
      </c>
      <c r="FZ15" s="166" t="e">
        <f t="shared" si="89"/>
        <v>#DIV/0!</v>
      </c>
      <c r="GA15" s="166" t="e">
        <f t="shared" si="90"/>
        <v>#DIV/0!</v>
      </c>
      <c r="GD15" s="1713"/>
      <c r="GE15" s="195" t="e">
        <f t="shared" si="108"/>
        <v>#DIV/0!</v>
      </c>
      <c r="GF15" s="204" t="e">
        <f t="shared" si="109"/>
        <v>#DIV/0!</v>
      </c>
      <c r="GG15" s="197" t="e">
        <f t="shared" si="109"/>
        <v>#DIV/0!</v>
      </c>
      <c r="GH15" s="197" t="e">
        <f t="shared" si="109"/>
        <v>#DIV/0!</v>
      </c>
      <c r="GI15" s="197" t="e">
        <f t="shared" si="109"/>
        <v>#DIV/0!</v>
      </c>
      <c r="GJ15" s="197" t="e">
        <f t="shared" si="109"/>
        <v>#DIV/0!</v>
      </c>
      <c r="GK15" s="197" t="e">
        <f>HA15+#REF!</f>
        <v>#DIV/0!</v>
      </c>
      <c r="GL15" s="197" t="e">
        <f>HB15+#REF!</f>
        <v>#DIV/0!</v>
      </c>
      <c r="GM15" s="197" t="e">
        <f>HC15+#REF!</f>
        <v>#DIV/0!</v>
      </c>
      <c r="GN15" s="197" t="e">
        <f>HD15+#REF!</f>
        <v>#DIV/0!</v>
      </c>
      <c r="GO15" s="198" t="e">
        <f>HE15+#REF!</f>
        <v>#DIV/0!</v>
      </c>
      <c r="GP15" s="205" t="e">
        <f t="shared" si="110"/>
        <v>#DIV/0!</v>
      </c>
      <c r="GQ15" s="200" t="e">
        <f t="shared" si="111"/>
        <v>#DIV/0!</v>
      </c>
      <c r="GR15" s="201" t="e">
        <f t="shared" si="111"/>
        <v>#DIV/0!</v>
      </c>
      <c r="GS15" s="201" t="e">
        <f t="shared" si="111"/>
        <v>#DIV/0!</v>
      </c>
      <c r="GT15" s="201" t="e">
        <f t="shared" si="111"/>
        <v>#DIV/0!</v>
      </c>
      <c r="GU15" s="201" t="e">
        <f t="shared" si="111"/>
        <v>#DIV/0!</v>
      </c>
      <c r="GV15" s="201" t="e">
        <f t="shared" si="111"/>
        <v>#DIV/0!</v>
      </c>
      <c r="GW15" s="201" t="e">
        <f t="shared" si="111"/>
        <v>#DIV/0!</v>
      </c>
      <c r="GX15" s="201" t="e">
        <f t="shared" si="111"/>
        <v>#DIV/0!</v>
      </c>
      <c r="GY15" s="201" t="e">
        <f t="shared" si="111"/>
        <v>#DIV/0!</v>
      </c>
      <c r="GZ15" s="202" t="e">
        <f t="shared" si="111"/>
        <v>#DIV/0!</v>
      </c>
      <c r="HA15" s="203" t="e">
        <f t="shared" si="112"/>
        <v>#DIV/0!</v>
      </c>
      <c r="HB15" s="204" t="e">
        <f t="shared" si="113"/>
        <v>#DIV/0!</v>
      </c>
      <c r="HC15" s="197" t="e">
        <f t="shared" si="113"/>
        <v>#DIV/0!</v>
      </c>
      <c r="HD15" s="197" t="e">
        <f t="shared" si="113"/>
        <v>#DIV/0!</v>
      </c>
      <c r="HE15" s="197" t="e">
        <f t="shared" si="113"/>
        <v>#DIV/0!</v>
      </c>
      <c r="HF15" s="197" t="e">
        <f t="shared" si="113"/>
        <v>#DIV/0!</v>
      </c>
      <c r="HG15" s="197" t="e">
        <f t="shared" si="113"/>
        <v>#DIV/0!</v>
      </c>
      <c r="HH15" s="197" t="e">
        <f t="shared" si="113"/>
        <v>#DIV/0!</v>
      </c>
      <c r="HI15" s="197" t="e">
        <f t="shared" si="113"/>
        <v>#DIV/0!</v>
      </c>
      <c r="HJ15" s="197" t="e">
        <f t="shared" si="113"/>
        <v>#DIV/0!</v>
      </c>
      <c r="HK15" s="198" t="e">
        <f t="shared" si="113"/>
        <v>#DIV/0!</v>
      </c>
      <c r="HL15" s="203" t="e">
        <f t="shared" si="116"/>
        <v>#DIV/0!</v>
      </c>
      <c r="HM15" s="868" t="e">
        <f t="shared" si="114"/>
        <v>#DIV/0!</v>
      </c>
      <c r="HN15" s="869" t="e">
        <f t="shared" si="115"/>
        <v>#DIV/0!</v>
      </c>
      <c r="HO15" s="869" t="e">
        <f t="shared" si="115"/>
        <v>#DIV/0!</v>
      </c>
      <c r="HP15" s="869" t="e">
        <f t="shared" si="115"/>
        <v>#DIV/0!</v>
      </c>
      <c r="HQ15" s="869" t="e">
        <f t="shared" si="115"/>
        <v>#DIV/0!</v>
      </c>
      <c r="HR15" s="869" t="e">
        <f t="shared" si="115"/>
        <v>#DIV/0!</v>
      </c>
      <c r="HS15" s="869" t="e">
        <f t="shared" si="115"/>
        <v>#DIV/0!</v>
      </c>
      <c r="HT15" s="869" t="e">
        <f t="shared" si="115"/>
        <v>#DIV/0!</v>
      </c>
      <c r="HU15" s="869" t="e">
        <f t="shared" si="115"/>
        <v>#DIV/0!</v>
      </c>
      <c r="HV15" s="870" t="e">
        <f t="shared" si="115"/>
        <v>#DIV/0!</v>
      </c>
      <c r="IL15" s="116"/>
      <c r="IM15" s="116"/>
      <c r="IN15" s="116"/>
      <c r="IO15" s="116"/>
      <c r="IP15" s="116"/>
      <c r="IQ15" s="116"/>
      <c r="IR15" s="116"/>
      <c r="IS15" s="116"/>
      <c r="IT15" s="116"/>
      <c r="IU15" s="116"/>
      <c r="IV15" s="116"/>
    </row>
    <row r="16" spans="1:256" ht="15.75" customHeight="1" thickBot="1" x14ac:dyDescent="0.2">
      <c r="A16" s="191">
        <v>16</v>
      </c>
      <c r="B16" s="192"/>
      <c r="C16" s="193"/>
      <c r="D16" s="193"/>
      <c r="E16" s="193"/>
      <c r="F16" s="193"/>
      <c r="G16" s="194"/>
      <c r="H16" s="194"/>
      <c r="I16" s="194"/>
      <c r="J16" s="194"/>
      <c r="K16" s="194"/>
      <c r="L16" s="166">
        <v>0</v>
      </c>
      <c r="M16" s="166">
        <v>0</v>
      </c>
      <c r="N16" s="166">
        <v>0</v>
      </c>
      <c r="O16" s="166">
        <v>0</v>
      </c>
      <c r="P16" s="166">
        <v>0</v>
      </c>
      <c r="Q16" s="166">
        <v>0</v>
      </c>
      <c r="R16" s="166">
        <v>0</v>
      </c>
      <c r="S16" s="166">
        <v>0</v>
      </c>
      <c r="T16" s="166">
        <v>0</v>
      </c>
      <c r="U16" s="859">
        <v>0</v>
      </c>
      <c r="V16" s="866">
        <f t="shared" si="95"/>
        <v>0</v>
      </c>
      <c r="W16" s="861">
        <f t="shared" si="96"/>
        <v>0</v>
      </c>
      <c r="X16" s="169">
        <v>0</v>
      </c>
      <c r="Y16" s="170">
        <v>0</v>
      </c>
      <c r="Z16" s="170">
        <v>0</v>
      </c>
      <c r="AA16" s="170">
        <v>0</v>
      </c>
      <c r="AB16" s="170">
        <v>0</v>
      </c>
      <c r="AC16" s="170">
        <v>0</v>
      </c>
      <c r="AD16" s="170">
        <v>0</v>
      </c>
      <c r="AE16" s="170">
        <v>0</v>
      </c>
      <c r="AF16" s="170">
        <v>0</v>
      </c>
      <c r="AG16" s="170">
        <v>0</v>
      </c>
      <c r="AH16" s="169">
        <v>0</v>
      </c>
      <c r="AI16" s="170">
        <v>0</v>
      </c>
      <c r="AJ16" s="170">
        <v>0</v>
      </c>
      <c r="AK16" s="170">
        <v>0</v>
      </c>
      <c r="AL16" s="170">
        <v>0</v>
      </c>
      <c r="AM16" s="170">
        <v>0</v>
      </c>
      <c r="AN16" s="170">
        <v>0</v>
      </c>
      <c r="AO16" s="170">
        <v>0</v>
      </c>
      <c r="AP16" s="170">
        <v>0</v>
      </c>
      <c r="AQ16" s="170">
        <v>0</v>
      </c>
      <c r="AR16" s="171">
        <f t="shared" si="97"/>
        <v>0</v>
      </c>
      <c r="AS16" s="169">
        <v>0</v>
      </c>
      <c r="AT16" s="170">
        <v>0</v>
      </c>
      <c r="AU16" s="170">
        <v>0</v>
      </c>
      <c r="AV16" s="170">
        <v>0</v>
      </c>
      <c r="AW16" s="170">
        <v>0</v>
      </c>
      <c r="AX16" s="170">
        <v>0</v>
      </c>
      <c r="AY16" s="170">
        <v>0</v>
      </c>
      <c r="AZ16" s="170">
        <v>0</v>
      </c>
      <c r="BA16" s="170">
        <v>0</v>
      </c>
      <c r="BB16" s="170">
        <v>0</v>
      </c>
      <c r="BC16" s="169">
        <v>0</v>
      </c>
      <c r="BD16" s="170">
        <v>0</v>
      </c>
      <c r="BE16" s="170">
        <v>0</v>
      </c>
      <c r="BF16" s="170">
        <v>0</v>
      </c>
      <c r="BG16" s="170">
        <v>0</v>
      </c>
      <c r="BH16" s="170">
        <v>0</v>
      </c>
      <c r="BI16" s="170">
        <v>0</v>
      </c>
      <c r="BJ16" s="170">
        <v>0</v>
      </c>
      <c r="BK16" s="170">
        <v>0</v>
      </c>
      <c r="BL16" s="170">
        <v>0</v>
      </c>
      <c r="BM16" s="862">
        <f t="shared" si="98"/>
        <v>0</v>
      </c>
      <c r="BN16" s="169">
        <v>0</v>
      </c>
      <c r="BO16" s="170">
        <v>0</v>
      </c>
      <c r="BP16" s="170">
        <v>0</v>
      </c>
      <c r="BQ16" s="170">
        <v>0</v>
      </c>
      <c r="BR16" s="170">
        <v>0</v>
      </c>
      <c r="BS16" s="170">
        <v>0</v>
      </c>
      <c r="BT16" s="170">
        <v>0</v>
      </c>
      <c r="BU16" s="170">
        <v>0</v>
      </c>
      <c r="BV16" s="170">
        <v>0</v>
      </c>
      <c r="BW16" s="170">
        <v>0</v>
      </c>
      <c r="BX16" s="172" t="e">
        <f t="shared" si="99"/>
        <v>#DIV/0!</v>
      </c>
      <c r="BY16" s="173" t="e">
        <f t="shared" si="100"/>
        <v>#DIV/0!</v>
      </c>
      <c r="BZ16" s="169" t="e">
        <f t="shared" si="6"/>
        <v>#DIV/0!</v>
      </c>
      <c r="CA16" s="170" t="e">
        <f t="shared" si="7"/>
        <v>#DIV/0!</v>
      </c>
      <c r="CB16" s="170" t="e">
        <f t="shared" si="8"/>
        <v>#DIV/0!</v>
      </c>
      <c r="CC16" s="170" t="e">
        <f t="shared" si="9"/>
        <v>#DIV/0!</v>
      </c>
      <c r="CD16" s="170" t="e">
        <f t="shared" si="10"/>
        <v>#DIV/0!</v>
      </c>
      <c r="CE16" s="170" t="e">
        <f t="shared" si="11"/>
        <v>#DIV/0!</v>
      </c>
      <c r="CF16" s="170" t="e">
        <f t="shared" si="12"/>
        <v>#DIV/0!</v>
      </c>
      <c r="CG16" s="170" t="e">
        <f t="shared" si="13"/>
        <v>#DIV/0!</v>
      </c>
      <c r="CH16" s="170" t="e">
        <f t="shared" si="14"/>
        <v>#DIV/0!</v>
      </c>
      <c r="CI16" s="170" t="e">
        <f t="shared" si="15"/>
        <v>#DIV/0!</v>
      </c>
      <c r="CJ16" s="169" t="e">
        <f t="shared" si="16"/>
        <v>#DIV/0!</v>
      </c>
      <c r="CK16" s="170" t="e">
        <f t="shared" si="17"/>
        <v>#DIV/0!</v>
      </c>
      <c r="CL16" s="170" t="e">
        <f t="shared" si="18"/>
        <v>#DIV/0!</v>
      </c>
      <c r="CM16" s="170" t="e">
        <f t="shared" si="19"/>
        <v>#DIV/0!</v>
      </c>
      <c r="CN16" s="170" t="e">
        <f t="shared" si="20"/>
        <v>#DIV/0!</v>
      </c>
      <c r="CO16" s="170" t="e">
        <f t="shared" si="21"/>
        <v>#DIV/0!</v>
      </c>
      <c r="CP16" s="170" t="e">
        <f t="shared" si="22"/>
        <v>#DIV/0!</v>
      </c>
      <c r="CQ16" s="170" t="e">
        <f t="shared" si="22"/>
        <v>#DIV/0!</v>
      </c>
      <c r="CR16" s="170" t="e">
        <f t="shared" si="22"/>
        <v>#DIV/0!</v>
      </c>
      <c r="CS16" s="170" t="e">
        <f t="shared" si="22"/>
        <v>#DIV/0!</v>
      </c>
      <c r="CT16" s="174" t="e">
        <f t="shared" si="101"/>
        <v>#DIV/0!</v>
      </c>
      <c r="CU16" s="169" t="e">
        <f t="shared" si="23"/>
        <v>#DIV/0!</v>
      </c>
      <c r="CV16" s="170" t="e">
        <f t="shared" si="24"/>
        <v>#DIV/0!</v>
      </c>
      <c r="CW16" s="170" t="e">
        <f t="shared" si="25"/>
        <v>#DIV/0!</v>
      </c>
      <c r="CX16" s="170" t="e">
        <f t="shared" si="26"/>
        <v>#DIV/0!</v>
      </c>
      <c r="CY16" s="170" t="e">
        <f t="shared" si="27"/>
        <v>#DIV/0!</v>
      </c>
      <c r="CZ16" s="170" t="e">
        <f t="shared" si="28"/>
        <v>#DIV/0!</v>
      </c>
      <c r="DA16" s="170" t="e">
        <f t="shared" si="29"/>
        <v>#DIV/0!</v>
      </c>
      <c r="DB16" s="170" t="e">
        <f t="shared" si="30"/>
        <v>#DIV/0!</v>
      </c>
      <c r="DC16" s="170" t="e">
        <f t="shared" si="31"/>
        <v>#DIV/0!</v>
      </c>
      <c r="DD16" s="170" t="e">
        <f t="shared" si="32"/>
        <v>#DIV/0!</v>
      </c>
      <c r="DE16" s="169" t="e">
        <f t="shared" si="33"/>
        <v>#DIV/0!</v>
      </c>
      <c r="DF16" s="170" t="e">
        <f t="shared" si="34"/>
        <v>#DIV/0!</v>
      </c>
      <c r="DG16" s="170" t="e">
        <f t="shared" si="35"/>
        <v>#DIV/0!</v>
      </c>
      <c r="DH16" s="170" t="e">
        <f t="shared" si="36"/>
        <v>#DIV/0!</v>
      </c>
      <c r="DI16" s="170" t="e">
        <f t="shared" si="37"/>
        <v>#DIV/0!</v>
      </c>
      <c r="DJ16" s="170" t="e">
        <f t="shared" si="38"/>
        <v>#DIV/0!</v>
      </c>
      <c r="DK16" s="170" t="e">
        <f t="shared" si="39"/>
        <v>#DIV/0!</v>
      </c>
      <c r="DL16" s="170" t="e">
        <f t="shared" si="39"/>
        <v>#DIV/0!</v>
      </c>
      <c r="DM16" s="170" t="e">
        <f t="shared" si="39"/>
        <v>#DIV/0!</v>
      </c>
      <c r="DN16" s="863" t="e">
        <f t="shared" si="39"/>
        <v>#DIV/0!</v>
      </c>
      <c r="DO16" s="864" t="e">
        <f t="shared" si="102"/>
        <v>#DIV/0!</v>
      </c>
      <c r="DP16" s="169" t="e">
        <f t="shared" si="103"/>
        <v>#DIV/0!</v>
      </c>
      <c r="DQ16" s="170" t="e">
        <f t="shared" si="103"/>
        <v>#DIV/0!</v>
      </c>
      <c r="DR16" s="170" t="e">
        <f t="shared" si="40"/>
        <v>#DIV/0!</v>
      </c>
      <c r="DS16" s="170" t="e">
        <f t="shared" si="40"/>
        <v>#DIV/0!</v>
      </c>
      <c r="DT16" s="170" t="e">
        <f t="shared" si="40"/>
        <v>#DIV/0!</v>
      </c>
      <c r="DU16" s="170" t="e">
        <f t="shared" si="40"/>
        <v>#DIV/0!</v>
      </c>
      <c r="DV16" s="170" t="e">
        <f t="shared" si="40"/>
        <v>#DIV/0!</v>
      </c>
      <c r="DW16" s="170" t="e">
        <f t="shared" si="40"/>
        <v>#DIV/0!</v>
      </c>
      <c r="DX16" s="170" t="e">
        <f t="shared" si="40"/>
        <v>#DIV/0!</v>
      </c>
      <c r="DY16" s="170" t="e">
        <f t="shared" si="40"/>
        <v>#DIV/0!</v>
      </c>
      <c r="DZ16" s="175" t="e">
        <f t="shared" si="104"/>
        <v>#DIV/0!</v>
      </c>
      <c r="EA16" s="176" t="e">
        <f t="shared" si="105"/>
        <v>#DIV/0!</v>
      </c>
      <c r="EB16" s="177" t="e">
        <f t="shared" si="41"/>
        <v>#DIV/0!</v>
      </c>
      <c r="EC16" s="166" t="e">
        <f t="shared" si="42"/>
        <v>#DIV/0!</v>
      </c>
      <c r="ED16" s="166" t="e">
        <f t="shared" si="43"/>
        <v>#DIV/0!</v>
      </c>
      <c r="EE16" s="166" t="e">
        <f t="shared" si="44"/>
        <v>#DIV/0!</v>
      </c>
      <c r="EF16" s="166" t="e">
        <f t="shared" si="45"/>
        <v>#DIV/0!</v>
      </c>
      <c r="EG16" s="166" t="e">
        <f t="shared" si="46"/>
        <v>#DIV/0!</v>
      </c>
      <c r="EH16" s="166" t="e">
        <f t="shared" si="47"/>
        <v>#DIV/0!</v>
      </c>
      <c r="EI16" s="166" t="e">
        <f t="shared" si="48"/>
        <v>#DIV/0!</v>
      </c>
      <c r="EJ16" s="166" t="e">
        <f t="shared" si="49"/>
        <v>#DIV/0!</v>
      </c>
      <c r="EK16" s="166" t="e">
        <f t="shared" si="50"/>
        <v>#DIV/0!</v>
      </c>
      <c r="EL16" s="177" t="e">
        <f t="shared" si="51"/>
        <v>#DIV/0!</v>
      </c>
      <c r="EM16" s="166" t="e">
        <f t="shared" si="52"/>
        <v>#DIV/0!</v>
      </c>
      <c r="EN16" s="166" t="e">
        <f t="shared" si="53"/>
        <v>#DIV/0!</v>
      </c>
      <c r="EO16" s="166" t="e">
        <f t="shared" si="54"/>
        <v>#DIV/0!</v>
      </c>
      <c r="EP16" s="166" t="e">
        <f t="shared" si="55"/>
        <v>#DIV/0!</v>
      </c>
      <c r="EQ16" s="166" t="e">
        <f t="shared" si="56"/>
        <v>#DIV/0!</v>
      </c>
      <c r="ER16" s="166" t="e">
        <f t="shared" si="57"/>
        <v>#DIV/0!</v>
      </c>
      <c r="ES16" s="166" t="e">
        <f t="shared" si="58"/>
        <v>#DIV/0!</v>
      </c>
      <c r="ET16" s="166" t="e">
        <f t="shared" si="59"/>
        <v>#DIV/0!</v>
      </c>
      <c r="EU16" s="166" t="e">
        <f t="shared" si="60"/>
        <v>#DIV/0!</v>
      </c>
      <c r="EV16" s="178" t="e">
        <f t="shared" si="106"/>
        <v>#DIV/0!</v>
      </c>
      <c r="EW16" s="177" t="e">
        <f t="shared" si="61"/>
        <v>#DIV/0!</v>
      </c>
      <c r="EX16" s="166" t="e">
        <f t="shared" si="62"/>
        <v>#DIV/0!</v>
      </c>
      <c r="EY16" s="166" t="e">
        <f t="shared" si="63"/>
        <v>#DIV/0!</v>
      </c>
      <c r="EZ16" s="166" t="e">
        <f t="shared" si="64"/>
        <v>#DIV/0!</v>
      </c>
      <c r="FA16" s="166" t="e">
        <f t="shared" si="65"/>
        <v>#DIV/0!</v>
      </c>
      <c r="FB16" s="166" t="e">
        <f t="shared" si="66"/>
        <v>#DIV/0!</v>
      </c>
      <c r="FC16" s="166" t="e">
        <f t="shared" si="67"/>
        <v>#DIV/0!</v>
      </c>
      <c r="FD16" s="166" t="e">
        <f t="shared" si="68"/>
        <v>#DIV/0!</v>
      </c>
      <c r="FE16" s="166" t="e">
        <f t="shared" si="69"/>
        <v>#DIV/0!</v>
      </c>
      <c r="FF16" s="166" t="e">
        <f t="shared" si="70"/>
        <v>#DIV/0!</v>
      </c>
      <c r="FG16" s="177" t="e">
        <f t="shared" si="71"/>
        <v>#DIV/0!</v>
      </c>
      <c r="FH16" s="166" t="e">
        <f t="shared" si="72"/>
        <v>#DIV/0!</v>
      </c>
      <c r="FI16" s="166" t="e">
        <f t="shared" si="73"/>
        <v>#DIV/0!</v>
      </c>
      <c r="FJ16" s="166" t="e">
        <f t="shared" si="74"/>
        <v>#DIV/0!</v>
      </c>
      <c r="FK16" s="166" t="e">
        <f t="shared" si="75"/>
        <v>#DIV/0!</v>
      </c>
      <c r="FL16" s="166" t="e">
        <f t="shared" si="76"/>
        <v>#DIV/0!</v>
      </c>
      <c r="FM16" s="166" t="e">
        <f t="shared" si="77"/>
        <v>#DIV/0!</v>
      </c>
      <c r="FN16" s="166" t="e">
        <f t="shared" si="78"/>
        <v>#DIV/0!</v>
      </c>
      <c r="FO16" s="166" t="e">
        <f t="shared" si="79"/>
        <v>#DIV/0!</v>
      </c>
      <c r="FP16" s="859" t="e">
        <f t="shared" si="80"/>
        <v>#DIV/0!</v>
      </c>
      <c r="FQ16" s="867" t="e">
        <f t="shared" si="107"/>
        <v>#DIV/0!</v>
      </c>
      <c r="FR16" s="177" t="e">
        <f t="shared" si="81"/>
        <v>#DIV/0!</v>
      </c>
      <c r="FS16" s="166" t="e">
        <f t="shared" si="82"/>
        <v>#DIV/0!</v>
      </c>
      <c r="FT16" s="166" t="e">
        <f t="shared" si="83"/>
        <v>#DIV/0!</v>
      </c>
      <c r="FU16" s="166" t="e">
        <f t="shared" si="84"/>
        <v>#DIV/0!</v>
      </c>
      <c r="FV16" s="166" t="e">
        <f t="shared" si="85"/>
        <v>#DIV/0!</v>
      </c>
      <c r="FW16" s="166" t="e">
        <f t="shared" si="86"/>
        <v>#DIV/0!</v>
      </c>
      <c r="FX16" s="166" t="e">
        <f t="shared" si="87"/>
        <v>#DIV/0!</v>
      </c>
      <c r="FY16" s="166" t="e">
        <f t="shared" si="88"/>
        <v>#DIV/0!</v>
      </c>
      <c r="FZ16" s="166" t="e">
        <f t="shared" si="89"/>
        <v>#DIV/0!</v>
      </c>
      <c r="GA16" s="166" t="e">
        <f t="shared" si="90"/>
        <v>#DIV/0!</v>
      </c>
      <c r="GD16" s="1713"/>
      <c r="GE16" s="195" t="e">
        <f t="shared" si="108"/>
        <v>#DIV/0!</v>
      </c>
      <c r="GF16" s="204" t="e">
        <f t="shared" si="109"/>
        <v>#DIV/0!</v>
      </c>
      <c r="GG16" s="197" t="e">
        <f t="shared" si="109"/>
        <v>#DIV/0!</v>
      </c>
      <c r="GH16" s="197" t="e">
        <f t="shared" si="109"/>
        <v>#DIV/0!</v>
      </c>
      <c r="GI16" s="197" t="e">
        <f t="shared" si="109"/>
        <v>#DIV/0!</v>
      </c>
      <c r="GJ16" s="197" t="e">
        <f t="shared" si="109"/>
        <v>#DIV/0!</v>
      </c>
      <c r="GK16" s="197" t="e">
        <f>HA16+#REF!</f>
        <v>#DIV/0!</v>
      </c>
      <c r="GL16" s="197" t="e">
        <f>HB16+#REF!</f>
        <v>#DIV/0!</v>
      </c>
      <c r="GM16" s="197" t="e">
        <f>HC16+#REF!</f>
        <v>#DIV/0!</v>
      </c>
      <c r="GN16" s="197" t="e">
        <f>HD16+#REF!</f>
        <v>#DIV/0!</v>
      </c>
      <c r="GO16" s="198" t="e">
        <f>HE16+#REF!</f>
        <v>#DIV/0!</v>
      </c>
      <c r="GP16" s="205" t="e">
        <f t="shared" si="110"/>
        <v>#DIV/0!</v>
      </c>
      <c r="GQ16" s="200" t="e">
        <f t="shared" si="111"/>
        <v>#DIV/0!</v>
      </c>
      <c r="GR16" s="201" t="e">
        <f t="shared" si="111"/>
        <v>#DIV/0!</v>
      </c>
      <c r="GS16" s="201" t="e">
        <f t="shared" si="111"/>
        <v>#DIV/0!</v>
      </c>
      <c r="GT16" s="201" t="e">
        <f t="shared" si="111"/>
        <v>#DIV/0!</v>
      </c>
      <c r="GU16" s="201" t="e">
        <f t="shared" si="111"/>
        <v>#DIV/0!</v>
      </c>
      <c r="GV16" s="201" t="e">
        <f t="shared" si="111"/>
        <v>#DIV/0!</v>
      </c>
      <c r="GW16" s="201" t="e">
        <f t="shared" si="111"/>
        <v>#DIV/0!</v>
      </c>
      <c r="GX16" s="201" t="e">
        <f t="shared" si="111"/>
        <v>#DIV/0!</v>
      </c>
      <c r="GY16" s="201" t="e">
        <f t="shared" si="111"/>
        <v>#DIV/0!</v>
      </c>
      <c r="GZ16" s="202" t="e">
        <f t="shared" si="111"/>
        <v>#DIV/0!</v>
      </c>
      <c r="HA16" s="203" t="e">
        <f t="shared" si="112"/>
        <v>#DIV/0!</v>
      </c>
      <c r="HB16" s="204" t="e">
        <f t="shared" si="113"/>
        <v>#DIV/0!</v>
      </c>
      <c r="HC16" s="197" t="e">
        <f t="shared" si="113"/>
        <v>#DIV/0!</v>
      </c>
      <c r="HD16" s="197" t="e">
        <f t="shared" si="113"/>
        <v>#DIV/0!</v>
      </c>
      <c r="HE16" s="197" t="e">
        <f t="shared" si="113"/>
        <v>#DIV/0!</v>
      </c>
      <c r="HF16" s="197" t="e">
        <f t="shared" si="113"/>
        <v>#DIV/0!</v>
      </c>
      <c r="HG16" s="197" t="e">
        <f t="shared" si="113"/>
        <v>#DIV/0!</v>
      </c>
      <c r="HH16" s="197" t="e">
        <f t="shared" si="113"/>
        <v>#DIV/0!</v>
      </c>
      <c r="HI16" s="197" t="e">
        <f t="shared" si="113"/>
        <v>#DIV/0!</v>
      </c>
      <c r="HJ16" s="197" t="e">
        <f t="shared" si="113"/>
        <v>#DIV/0!</v>
      </c>
      <c r="HK16" s="198" t="e">
        <f t="shared" si="113"/>
        <v>#DIV/0!</v>
      </c>
      <c r="HL16" s="203" t="e">
        <f t="shared" si="116"/>
        <v>#DIV/0!</v>
      </c>
      <c r="HM16" s="868" t="e">
        <f t="shared" si="114"/>
        <v>#DIV/0!</v>
      </c>
      <c r="HN16" s="869" t="e">
        <f t="shared" si="115"/>
        <v>#DIV/0!</v>
      </c>
      <c r="HO16" s="869" t="e">
        <f t="shared" si="115"/>
        <v>#DIV/0!</v>
      </c>
      <c r="HP16" s="869" t="e">
        <f t="shared" si="115"/>
        <v>#DIV/0!</v>
      </c>
      <c r="HQ16" s="869" t="e">
        <f t="shared" si="115"/>
        <v>#DIV/0!</v>
      </c>
      <c r="HR16" s="869" t="e">
        <f t="shared" si="115"/>
        <v>#DIV/0!</v>
      </c>
      <c r="HS16" s="869" t="e">
        <f t="shared" si="115"/>
        <v>#DIV/0!</v>
      </c>
      <c r="HT16" s="869" t="e">
        <f t="shared" si="115"/>
        <v>#DIV/0!</v>
      </c>
      <c r="HU16" s="869" t="e">
        <f t="shared" si="115"/>
        <v>#DIV/0!</v>
      </c>
      <c r="HV16" s="870" t="e">
        <f t="shared" si="115"/>
        <v>#DIV/0!</v>
      </c>
      <c r="IL16" s="116"/>
      <c r="IM16" s="116"/>
      <c r="IN16" s="116"/>
      <c r="IO16" s="116"/>
      <c r="IP16" s="116"/>
      <c r="IQ16" s="116"/>
      <c r="IR16" s="116"/>
      <c r="IS16" s="116"/>
      <c r="IT16" s="116"/>
      <c r="IU16" s="116"/>
      <c r="IV16" s="116"/>
    </row>
    <row r="17" spans="1:256" ht="15.75" customHeight="1" thickBot="1" x14ac:dyDescent="0.2">
      <c r="A17" s="191">
        <v>18</v>
      </c>
      <c r="B17" s="192"/>
      <c r="C17" s="193"/>
      <c r="D17" s="193"/>
      <c r="E17" s="193"/>
      <c r="F17" s="193"/>
      <c r="G17" s="194"/>
      <c r="H17" s="194"/>
      <c r="I17" s="194"/>
      <c r="J17" s="194"/>
      <c r="K17" s="194"/>
      <c r="L17" s="166">
        <v>0</v>
      </c>
      <c r="M17" s="166">
        <v>0</v>
      </c>
      <c r="N17" s="166">
        <v>0</v>
      </c>
      <c r="O17" s="166">
        <v>0</v>
      </c>
      <c r="P17" s="166">
        <v>0</v>
      </c>
      <c r="Q17" s="166">
        <v>0</v>
      </c>
      <c r="R17" s="166">
        <v>0</v>
      </c>
      <c r="S17" s="166">
        <v>0</v>
      </c>
      <c r="T17" s="166">
        <v>0</v>
      </c>
      <c r="U17" s="859">
        <v>0</v>
      </c>
      <c r="V17" s="866">
        <f t="shared" si="95"/>
        <v>0</v>
      </c>
      <c r="W17" s="861">
        <f t="shared" si="96"/>
        <v>0</v>
      </c>
      <c r="X17" s="169">
        <v>0</v>
      </c>
      <c r="Y17" s="170">
        <v>0</v>
      </c>
      <c r="Z17" s="170">
        <v>0</v>
      </c>
      <c r="AA17" s="170">
        <v>0</v>
      </c>
      <c r="AB17" s="170">
        <v>0</v>
      </c>
      <c r="AC17" s="170">
        <v>0</v>
      </c>
      <c r="AD17" s="170">
        <v>0</v>
      </c>
      <c r="AE17" s="170">
        <v>0</v>
      </c>
      <c r="AF17" s="170">
        <v>0</v>
      </c>
      <c r="AG17" s="170">
        <v>0</v>
      </c>
      <c r="AH17" s="169">
        <v>0</v>
      </c>
      <c r="AI17" s="170">
        <v>0</v>
      </c>
      <c r="AJ17" s="170">
        <v>0</v>
      </c>
      <c r="AK17" s="170">
        <v>0</v>
      </c>
      <c r="AL17" s="170">
        <v>0</v>
      </c>
      <c r="AM17" s="170">
        <v>0</v>
      </c>
      <c r="AN17" s="170">
        <v>0</v>
      </c>
      <c r="AO17" s="170">
        <v>0</v>
      </c>
      <c r="AP17" s="170">
        <v>0</v>
      </c>
      <c r="AQ17" s="170">
        <v>0</v>
      </c>
      <c r="AR17" s="171">
        <f t="shared" si="97"/>
        <v>0</v>
      </c>
      <c r="AS17" s="169">
        <v>0</v>
      </c>
      <c r="AT17" s="170">
        <v>0</v>
      </c>
      <c r="AU17" s="170">
        <v>0</v>
      </c>
      <c r="AV17" s="170">
        <v>0</v>
      </c>
      <c r="AW17" s="170">
        <v>0</v>
      </c>
      <c r="AX17" s="170">
        <v>0</v>
      </c>
      <c r="AY17" s="170">
        <v>0</v>
      </c>
      <c r="AZ17" s="170">
        <v>0</v>
      </c>
      <c r="BA17" s="170">
        <v>0</v>
      </c>
      <c r="BB17" s="170">
        <v>0</v>
      </c>
      <c r="BC17" s="169">
        <v>0</v>
      </c>
      <c r="BD17" s="170">
        <v>0</v>
      </c>
      <c r="BE17" s="170">
        <v>0</v>
      </c>
      <c r="BF17" s="170">
        <v>0</v>
      </c>
      <c r="BG17" s="170">
        <v>0</v>
      </c>
      <c r="BH17" s="170">
        <v>0</v>
      </c>
      <c r="BI17" s="170">
        <v>0</v>
      </c>
      <c r="BJ17" s="170">
        <v>0</v>
      </c>
      <c r="BK17" s="170">
        <v>0</v>
      </c>
      <c r="BL17" s="170">
        <v>0</v>
      </c>
      <c r="BM17" s="862">
        <f t="shared" si="98"/>
        <v>0</v>
      </c>
      <c r="BN17" s="169">
        <v>0</v>
      </c>
      <c r="BO17" s="170">
        <v>0</v>
      </c>
      <c r="BP17" s="170">
        <v>0</v>
      </c>
      <c r="BQ17" s="170">
        <v>0</v>
      </c>
      <c r="BR17" s="170">
        <v>0</v>
      </c>
      <c r="BS17" s="170">
        <v>0</v>
      </c>
      <c r="BT17" s="170">
        <v>0</v>
      </c>
      <c r="BU17" s="170">
        <v>0</v>
      </c>
      <c r="BV17" s="170">
        <v>0</v>
      </c>
      <c r="BW17" s="170">
        <v>0</v>
      </c>
      <c r="BX17" s="172" t="e">
        <f t="shared" si="99"/>
        <v>#DIV/0!</v>
      </c>
      <c r="BY17" s="173" t="e">
        <f t="shared" si="100"/>
        <v>#DIV/0!</v>
      </c>
      <c r="BZ17" s="169" t="e">
        <f t="shared" si="6"/>
        <v>#DIV/0!</v>
      </c>
      <c r="CA17" s="170" t="e">
        <f t="shared" si="7"/>
        <v>#DIV/0!</v>
      </c>
      <c r="CB17" s="170" t="e">
        <f t="shared" si="8"/>
        <v>#DIV/0!</v>
      </c>
      <c r="CC17" s="170" t="e">
        <f t="shared" si="9"/>
        <v>#DIV/0!</v>
      </c>
      <c r="CD17" s="170" t="e">
        <f t="shared" si="10"/>
        <v>#DIV/0!</v>
      </c>
      <c r="CE17" s="170" t="e">
        <f t="shared" si="11"/>
        <v>#DIV/0!</v>
      </c>
      <c r="CF17" s="170" t="e">
        <f t="shared" si="12"/>
        <v>#DIV/0!</v>
      </c>
      <c r="CG17" s="170" t="e">
        <f t="shared" si="13"/>
        <v>#DIV/0!</v>
      </c>
      <c r="CH17" s="170" t="e">
        <f t="shared" si="14"/>
        <v>#DIV/0!</v>
      </c>
      <c r="CI17" s="170" t="e">
        <f t="shared" si="15"/>
        <v>#DIV/0!</v>
      </c>
      <c r="CJ17" s="169" t="e">
        <f t="shared" si="16"/>
        <v>#DIV/0!</v>
      </c>
      <c r="CK17" s="170" t="e">
        <f t="shared" si="17"/>
        <v>#DIV/0!</v>
      </c>
      <c r="CL17" s="170" t="e">
        <f t="shared" si="18"/>
        <v>#DIV/0!</v>
      </c>
      <c r="CM17" s="170" t="e">
        <f t="shared" si="19"/>
        <v>#DIV/0!</v>
      </c>
      <c r="CN17" s="170" t="e">
        <f t="shared" si="20"/>
        <v>#DIV/0!</v>
      </c>
      <c r="CO17" s="170" t="e">
        <f t="shared" si="21"/>
        <v>#DIV/0!</v>
      </c>
      <c r="CP17" s="170" t="e">
        <f t="shared" si="22"/>
        <v>#DIV/0!</v>
      </c>
      <c r="CQ17" s="170" t="e">
        <f t="shared" si="22"/>
        <v>#DIV/0!</v>
      </c>
      <c r="CR17" s="170" t="e">
        <f t="shared" si="22"/>
        <v>#DIV/0!</v>
      </c>
      <c r="CS17" s="170" t="e">
        <f t="shared" si="22"/>
        <v>#DIV/0!</v>
      </c>
      <c r="CT17" s="174" t="e">
        <f t="shared" si="101"/>
        <v>#DIV/0!</v>
      </c>
      <c r="CU17" s="169" t="e">
        <f t="shared" si="23"/>
        <v>#DIV/0!</v>
      </c>
      <c r="CV17" s="170" t="e">
        <f t="shared" si="24"/>
        <v>#DIV/0!</v>
      </c>
      <c r="CW17" s="170" t="e">
        <f t="shared" si="25"/>
        <v>#DIV/0!</v>
      </c>
      <c r="CX17" s="170" t="e">
        <f t="shared" si="26"/>
        <v>#DIV/0!</v>
      </c>
      <c r="CY17" s="170" t="e">
        <f t="shared" si="27"/>
        <v>#DIV/0!</v>
      </c>
      <c r="CZ17" s="170" t="e">
        <f t="shared" si="28"/>
        <v>#DIV/0!</v>
      </c>
      <c r="DA17" s="170" t="e">
        <f t="shared" si="29"/>
        <v>#DIV/0!</v>
      </c>
      <c r="DB17" s="170" t="e">
        <f t="shared" si="30"/>
        <v>#DIV/0!</v>
      </c>
      <c r="DC17" s="170" t="e">
        <f t="shared" si="31"/>
        <v>#DIV/0!</v>
      </c>
      <c r="DD17" s="170" t="e">
        <f t="shared" si="32"/>
        <v>#DIV/0!</v>
      </c>
      <c r="DE17" s="169" t="e">
        <f t="shared" si="33"/>
        <v>#DIV/0!</v>
      </c>
      <c r="DF17" s="170" t="e">
        <f t="shared" si="34"/>
        <v>#DIV/0!</v>
      </c>
      <c r="DG17" s="170" t="e">
        <f t="shared" si="35"/>
        <v>#DIV/0!</v>
      </c>
      <c r="DH17" s="170" t="e">
        <f t="shared" si="36"/>
        <v>#DIV/0!</v>
      </c>
      <c r="DI17" s="170" t="e">
        <f t="shared" si="37"/>
        <v>#DIV/0!</v>
      </c>
      <c r="DJ17" s="170" t="e">
        <f t="shared" si="38"/>
        <v>#DIV/0!</v>
      </c>
      <c r="DK17" s="170" t="e">
        <f t="shared" si="39"/>
        <v>#DIV/0!</v>
      </c>
      <c r="DL17" s="170" t="e">
        <f t="shared" si="39"/>
        <v>#DIV/0!</v>
      </c>
      <c r="DM17" s="170" t="e">
        <f t="shared" si="39"/>
        <v>#DIV/0!</v>
      </c>
      <c r="DN17" s="863" t="e">
        <f t="shared" si="39"/>
        <v>#DIV/0!</v>
      </c>
      <c r="DO17" s="864" t="e">
        <f t="shared" si="102"/>
        <v>#DIV/0!</v>
      </c>
      <c r="DP17" s="169" t="e">
        <f t="shared" si="103"/>
        <v>#DIV/0!</v>
      </c>
      <c r="DQ17" s="170" t="e">
        <f t="shared" si="103"/>
        <v>#DIV/0!</v>
      </c>
      <c r="DR17" s="170" t="e">
        <f t="shared" si="40"/>
        <v>#DIV/0!</v>
      </c>
      <c r="DS17" s="170" t="e">
        <f t="shared" si="40"/>
        <v>#DIV/0!</v>
      </c>
      <c r="DT17" s="170" t="e">
        <f t="shared" si="40"/>
        <v>#DIV/0!</v>
      </c>
      <c r="DU17" s="170" t="e">
        <f t="shared" si="40"/>
        <v>#DIV/0!</v>
      </c>
      <c r="DV17" s="170" t="e">
        <f t="shared" si="40"/>
        <v>#DIV/0!</v>
      </c>
      <c r="DW17" s="170" t="e">
        <f t="shared" si="40"/>
        <v>#DIV/0!</v>
      </c>
      <c r="DX17" s="170" t="e">
        <f t="shared" si="40"/>
        <v>#DIV/0!</v>
      </c>
      <c r="DY17" s="170" t="e">
        <f t="shared" si="40"/>
        <v>#DIV/0!</v>
      </c>
      <c r="DZ17" s="175" t="e">
        <f t="shared" si="104"/>
        <v>#DIV/0!</v>
      </c>
      <c r="EA17" s="176" t="e">
        <f t="shared" si="105"/>
        <v>#DIV/0!</v>
      </c>
      <c r="EB17" s="177" t="e">
        <f t="shared" si="41"/>
        <v>#DIV/0!</v>
      </c>
      <c r="EC17" s="166" t="e">
        <f t="shared" si="42"/>
        <v>#DIV/0!</v>
      </c>
      <c r="ED17" s="166" t="e">
        <f t="shared" si="43"/>
        <v>#DIV/0!</v>
      </c>
      <c r="EE17" s="166" t="e">
        <f t="shared" si="44"/>
        <v>#DIV/0!</v>
      </c>
      <c r="EF17" s="166" t="e">
        <f t="shared" si="45"/>
        <v>#DIV/0!</v>
      </c>
      <c r="EG17" s="166" t="e">
        <f t="shared" si="46"/>
        <v>#DIV/0!</v>
      </c>
      <c r="EH17" s="166" t="e">
        <f t="shared" si="47"/>
        <v>#DIV/0!</v>
      </c>
      <c r="EI17" s="166" t="e">
        <f t="shared" si="48"/>
        <v>#DIV/0!</v>
      </c>
      <c r="EJ17" s="166" t="e">
        <f t="shared" si="49"/>
        <v>#DIV/0!</v>
      </c>
      <c r="EK17" s="166" t="e">
        <f t="shared" si="50"/>
        <v>#DIV/0!</v>
      </c>
      <c r="EL17" s="177" t="e">
        <f t="shared" si="51"/>
        <v>#DIV/0!</v>
      </c>
      <c r="EM17" s="166" t="e">
        <f t="shared" si="52"/>
        <v>#DIV/0!</v>
      </c>
      <c r="EN17" s="166" t="e">
        <f t="shared" si="53"/>
        <v>#DIV/0!</v>
      </c>
      <c r="EO17" s="166" t="e">
        <f t="shared" si="54"/>
        <v>#DIV/0!</v>
      </c>
      <c r="EP17" s="166" t="e">
        <f t="shared" si="55"/>
        <v>#DIV/0!</v>
      </c>
      <c r="EQ17" s="166" t="e">
        <f t="shared" si="56"/>
        <v>#DIV/0!</v>
      </c>
      <c r="ER17" s="166" t="e">
        <f t="shared" si="57"/>
        <v>#DIV/0!</v>
      </c>
      <c r="ES17" s="166" t="e">
        <f t="shared" si="58"/>
        <v>#DIV/0!</v>
      </c>
      <c r="ET17" s="166" t="e">
        <f t="shared" si="59"/>
        <v>#DIV/0!</v>
      </c>
      <c r="EU17" s="166" t="e">
        <f t="shared" si="60"/>
        <v>#DIV/0!</v>
      </c>
      <c r="EV17" s="178" t="e">
        <f t="shared" si="106"/>
        <v>#DIV/0!</v>
      </c>
      <c r="EW17" s="177" t="e">
        <f t="shared" si="61"/>
        <v>#DIV/0!</v>
      </c>
      <c r="EX17" s="166" t="e">
        <f t="shared" si="62"/>
        <v>#DIV/0!</v>
      </c>
      <c r="EY17" s="166" t="e">
        <f t="shared" si="63"/>
        <v>#DIV/0!</v>
      </c>
      <c r="EZ17" s="166" t="e">
        <f t="shared" si="64"/>
        <v>#DIV/0!</v>
      </c>
      <c r="FA17" s="166" t="e">
        <f t="shared" si="65"/>
        <v>#DIV/0!</v>
      </c>
      <c r="FB17" s="166" t="e">
        <f t="shared" si="66"/>
        <v>#DIV/0!</v>
      </c>
      <c r="FC17" s="166" t="e">
        <f t="shared" si="67"/>
        <v>#DIV/0!</v>
      </c>
      <c r="FD17" s="166" t="e">
        <f t="shared" si="68"/>
        <v>#DIV/0!</v>
      </c>
      <c r="FE17" s="166" t="e">
        <f t="shared" si="69"/>
        <v>#DIV/0!</v>
      </c>
      <c r="FF17" s="166" t="e">
        <f t="shared" si="70"/>
        <v>#DIV/0!</v>
      </c>
      <c r="FG17" s="177" t="e">
        <f t="shared" si="71"/>
        <v>#DIV/0!</v>
      </c>
      <c r="FH17" s="166" t="e">
        <f t="shared" si="72"/>
        <v>#DIV/0!</v>
      </c>
      <c r="FI17" s="166" t="e">
        <f t="shared" si="73"/>
        <v>#DIV/0!</v>
      </c>
      <c r="FJ17" s="166" t="e">
        <f t="shared" si="74"/>
        <v>#DIV/0!</v>
      </c>
      <c r="FK17" s="166" t="e">
        <f t="shared" si="75"/>
        <v>#DIV/0!</v>
      </c>
      <c r="FL17" s="166" t="e">
        <f t="shared" si="76"/>
        <v>#DIV/0!</v>
      </c>
      <c r="FM17" s="166" t="e">
        <f t="shared" si="77"/>
        <v>#DIV/0!</v>
      </c>
      <c r="FN17" s="166" t="e">
        <f t="shared" si="78"/>
        <v>#DIV/0!</v>
      </c>
      <c r="FO17" s="166" t="e">
        <f t="shared" si="79"/>
        <v>#DIV/0!</v>
      </c>
      <c r="FP17" s="859" t="e">
        <f t="shared" si="80"/>
        <v>#DIV/0!</v>
      </c>
      <c r="FQ17" s="867" t="e">
        <f t="shared" si="107"/>
        <v>#DIV/0!</v>
      </c>
      <c r="FR17" s="177" t="e">
        <f t="shared" si="81"/>
        <v>#DIV/0!</v>
      </c>
      <c r="FS17" s="166" t="e">
        <f t="shared" si="82"/>
        <v>#DIV/0!</v>
      </c>
      <c r="FT17" s="166" t="e">
        <f t="shared" si="83"/>
        <v>#DIV/0!</v>
      </c>
      <c r="FU17" s="166" t="e">
        <f t="shared" si="84"/>
        <v>#DIV/0!</v>
      </c>
      <c r="FV17" s="166" t="e">
        <f t="shared" si="85"/>
        <v>#DIV/0!</v>
      </c>
      <c r="FW17" s="166" t="e">
        <f t="shared" si="86"/>
        <v>#DIV/0!</v>
      </c>
      <c r="FX17" s="166" t="e">
        <f t="shared" si="87"/>
        <v>#DIV/0!</v>
      </c>
      <c r="FY17" s="166" t="e">
        <f t="shared" si="88"/>
        <v>#DIV/0!</v>
      </c>
      <c r="FZ17" s="166" t="e">
        <f t="shared" si="89"/>
        <v>#DIV/0!</v>
      </c>
      <c r="GA17" s="166" t="e">
        <f t="shared" si="90"/>
        <v>#DIV/0!</v>
      </c>
      <c r="GD17" s="1713"/>
      <c r="GE17" s="195" t="e">
        <f t="shared" si="108"/>
        <v>#DIV/0!</v>
      </c>
      <c r="GF17" s="204" t="e">
        <f t="shared" si="109"/>
        <v>#DIV/0!</v>
      </c>
      <c r="GG17" s="197" t="e">
        <f t="shared" si="109"/>
        <v>#DIV/0!</v>
      </c>
      <c r="GH17" s="197" t="e">
        <f t="shared" si="109"/>
        <v>#DIV/0!</v>
      </c>
      <c r="GI17" s="197" t="e">
        <f t="shared" si="109"/>
        <v>#DIV/0!</v>
      </c>
      <c r="GJ17" s="197" t="e">
        <f t="shared" si="109"/>
        <v>#DIV/0!</v>
      </c>
      <c r="GK17" s="197" t="e">
        <f>HA17+#REF!</f>
        <v>#DIV/0!</v>
      </c>
      <c r="GL17" s="197" t="e">
        <f>HB17+#REF!</f>
        <v>#DIV/0!</v>
      </c>
      <c r="GM17" s="197" t="e">
        <f>HC17+#REF!</f>
        <v>#DIV/0!</v>
      </c>
      <c r="GN17" s="197" t="e">
        <f>HD17+#REF!</f>
        <v>#DIV/0!</v>
      </c>
      <c r="GO17" s="198" t="e">
        <f>HE17+#REF!</f>
        <v>#DIV/0!</v>
      </c>
      <c r="GP17" s="205" t="e">
        <f t="shared" si="110"/>
        <v>#DIV/0!</v>
      </c>
      <c r="GQ17" s="200" t="e">
        <f t="shared" si="111"/>
        <v>#DIV/0!</v>
      </c>
      <c r="GR17" s="201" t="e">
        <f t="shared" si="111"/>
        <v>#DIV/0!</v>
      </c>
      <c r="GS17" s="201" t="e">
        <f t="shared" si="111"/>
        <v>#DIV/0!</v>
      </c>
      <c r="GT17" s="201" t="e">
        <f t="shared" si="111"/>
        <v>#DIV/0!</v>
      </c>
      <c r="GU17" s="201" t="e">
        <f t="shared" si="111"/>
        <v>#DIV/0!</v>
      </c>
      <c r="GV17" s="201" t="e">
        <f t="shared" si="111"/>
        <v>#DIV/0!</v>
      </c>
      <c r="GW17" s="201" t="e">
        <f t="shared" si="111"/>
        <v>#DIV/0!</v>
      </c>
      <c r="GX17" s="201" t="e">
        <f t="shared" si="111"/>
        <v>#DIV/0!</v>
      </c>
      <c r="GY17" s="201" t="e">
        <f t="shared" si="111"/>
        <v>#DIV/0!</v>
      </c>
      <c r="GZ17" s="202" t="e">
        <f t="shared" si="111"/>
        <v>#DIV/0!</v>
      </c>
      <c r="HA17" s="203" t="e">
        <f t="shared" si="112"/>
        <v>#DIV/0!</v>
      </c>
      <c r="HB17" s="204" t="e">
        <f t="shared" si="113"/>
        <v>#DIV/0!</v>
      </c>
      <c r="HC17" s="197" t="e">
        <f t="shared" si="113"/>
        <v>#DIV/0!</v>
      </c>
      <c r="HD17" s="197" t="e">
        <f t="shared" si="113"/>
        <v>#DIV/0!</v>
      </c>
      <c r="HE17" s="197" t="e">
        <f t="shared" si="113"/>
        <v>#DIV/0!</v>
      </c>
      <c r="HF17" s="197" t="e">
        <f t="shared" si="113"/>
        <v>#DIV/0!</v>
      </c>
      <c r="HG17" s="197" t="e">
        <f t="shared" si="113"/>
        <v>#DIV/0!</v>
      </c>
      <c r="HH17" s="197" t="e">
        <f t="shared" si="113"/>
        <v>#DIV/0!</v>
      </c>
      <c r="HI17" s="197" t="e">
        <f t="shared" si="113"/>
        <v>#DIV/0!</v>
      </c>
      <c r="HJ17" s="197" t="e">
        <f t="shared" si="113"/>
        <v>#DIV/0!</v>
      </c>
      <c r="HK17" s="198" t="e">
        <f t="shared" si="113"/>
        <v>#DIV/0!</v>
      </c>
      <c r="HL17" s="203" t="e">
        <f t="shared" si="116"/>
        <v>#DIV/0!</v>
      </c>
      <c r="HM17" s="868" t="e">
        <f t="shared" si="114"/>
        <v>#DIV/0!</v>
      </c>
      <c r="HN17" s="869" t="e">
        <f t="shared" si="115"/>
        <v>#DIV/0!</v>
      </c>
      <c r="HO17" s="869" t="e">
        <f t="shared" si="115"/>
        <v>#DIV/0!</v>
      </c>
      <c r="HP17" s="869" t="e">
        <f t="shared" si="115"/>
        <v>#DIV/0!</v>
      </c>
      <c r="HQ17" s="869" t="e">
        <f t="shared" si="115"/>
        <v>#DIV/0!</v>
      </c>
      <c r="HR17" s="869" t="e">
        <f t="shared" si="115"/>
        <v>#DIV/0!</v>
      </c>
      <c r="HS17" s="869" t="e">
        <f t="shared" si="115"/>
        <v>#DIV/0!</v>
      </c>
      <c r="HT17" s="869" t="e">
        <f t="shared" si="115"/>
        <v>#DIV/0!</v>
      </c>
      <c r="HU17" s="869" t="e">
        <f t="shared" si="115"/>
        <v>#DIV/0!</v>
      </c>
      <c r="HV17" s="870" t="e">
        <f t="shared" si="115"/>
        <v>#DIV/0!</v>
      </c>
      <c r="IL17" s="116"/>
      <c r="IM17" s="116"/>
      <c r="IN17" s="116"/>
      <c r="IO17" s="116"/>
      <c r="IP17" s="116"/>
      <c r="IQ17" s="116"/>
      <c r="IR17" s="116"/>
      <c r="IS17" s="116"/>
      <c r="IT17" s="116"/>
      <c r="IU17" s="116"/>
      <c r="IV17" s="116"/>
    </row>
    <row r="18" spans="1:256" ht="15.75" customHeight="1" thickBot="1" x14ac:dyDescent="0.2">
      <c r="A18" s="191">
        <v>20</v>
      </c>
      <c r="B18" s="192"/>
      <c r="C18" s="193"/>
      <c r="D18" s="193"/>
      <c r="E18" s="193"/>
      <c r="F18" s="193"/>
      <c r="G18" s="194"/>
      <c r="H18" s="194"/>
      <c r="I18" s="194"/>
      <c r="J18" s="194"/>
      <c r="K18" s="194"/>
      <c r="L18" s="166">
        <v>0</v>
      </c>
      <c r="M18" s="166">
        <v>0</v>
      </c>
      <c r="N18" s="166">
        <v>0</v>
      </c>
      <c r="O18" s="166">
        <v>0</v>
      </c>
      <c r="P18" s="166">
        <v>0</v>
      </c>
      <c r="Q18" s="166">
        <v>0</v>
      </c>
      <c r="R18" s="166">
        <v>0</v>
      </c>
      <c r="S18" s="166">
        <v>0</v>
      </c>
      <c r="T18" s="166">
        <v>0</v>
      </c>
      <c r="U18" s="859">
        <v>0</v>
      </c>
      <c r="V18" s="866">
        <f t="shared" si="95"/>
        <v>0</v>
      </c>
      <c r="W18" s="861">
        <f t="shared" si="96"/>
        <v>0</v>
      </c>
      <c r="X18" s="169">
        <v>0</v>
      </c>
      <c r="Y18" s="170">
        <v>0</v>
      </c>
      <c r="Z18" s="170">
        <v>0</v>
      </c>
      <c r="AA18" s="170">
        <v>0</v>
      </c>
      <c r="AB18" s="170">
        <v>0</v>
      </c>
      <c r="AC18" s="170">
        <v>0</v>
      </c>
      <c r="AD18" s="170">
        <v>0</v>
      </c>
      <c r="AE18" s="170">
        <v>0</v>
      </c>
      <c r="AF18" s="170">
        <v>0</v>
      </c>
      <c r="AG18" s="170">
        <v>0</v>
      </c>
      <c r="AH18" s="169">
        <v>0</v>
      </c>
      <c r="AI18" s="170">
        <v>0</v>
      </c>
      <c r="AJ18" s="170">
        <v>0</v>
      </c>
      <c r="AK18" s="170">
        <v>0</v>
      </c>
      <c r="AL18" s="170">
        <v>0</v>
      </c>
      <c r="AM18" s="170">
        <v>0</v>
      </c>
      <c r="AN18" s="170">
        <v>0</v>
      </c>
      <c r="AO18" s="170">
        <v>0</v>
      </c>
      <c r="AP18" s="170">
        <v>0</v>
      </c>
      <c r="AQ18" s="170">
        <v>0</v>
      </c>
      <c r="AR18" s="171">
        <f t="shared" si="97"/>
        <v>0</v>
      </c>
      <c r="AS18" s="169">
        <v>0</v>
      </c>
      <c r="AT18" s="170">
        <v>0</v>
      </c>
      <c r="AU18" s="170">
        <v>0</v>
      </c>
      <c r="AV18" s="170">
        <v>0</v>
      </c>
      <c r="AW18" s="170">
        <v>0</v>
      </c>
      <c r="AX18" s="170">
        <v>0</v>
      </c>
      <c r="AY18" s="170">
        <v>0</v>
      </c>
      <c r="AZ18" s="170">
        <v>0</v>
      </c>
      <c r="BA18" s="170">
        <v>0</v>
      </c>
      <c r="BB18" s="170">
        <v>0</v>
      </c>
      <c r="BC18" s="169">
        <v>0</v>
      </c>
      <c r="BD18" s="170">
        <v>0</v>
      </c>
      <c r="BE18" s="170">
        <v>0</v>
      </c>
      <c r="BF18" s="170">
        <v>0</v>
      </c>
      <c r="BG18" s="170">
        <v>0</v>
      </c>
      <c r="BH18" s="170">
        <v>0</v>
      </c>
      <c r="BI18" s="170">
        <v>0</v>
      </c>
      <c r="BJ18" s="170">
        <v>0</v>
      </c>
      <c r="BK18" s="170">
        <v>0</v>
      </c>
      <c r="BL18" s="170">
        <v>0</v>
      </c>
      <c r="BM18" s="862">
        <f t="shared" si="98"/>
        <v>0</v>
      </c>
      <c r="BN18" s="169">
        <v>0</v>
      </c>
      <c r="BO18" s="170">
        <v>0</v>
      </c>
      <c r="BP18" s="170">
        <v>0</v>
      </c>
      <c r="BQ18" s="170">
        <v>0</v>
      </c>
      <c r="BR18" s="170">
        <v>0</v>
      </c>
      <c r="BS18" s="170">
        <v>0</v>
      </c>
      <c r="BT18" s="170">
        <v>0</v>
      </c>
      <c r="BU18" s="170">
        <v>0</v>
      </c>
      <c r="BV18" s="170">
        <v>0</v>
      </c>
      <c r="BW18" s="170">
        <v>0</v>
      </c>
      <c r="BX18" s="172" t="e">
        <f t="shared" si="99"/>
        <v>#DIV/0!</v>
      </c>
      <c r="BY18" s="173" t="e">
        <f t="shared" si="100"/>
        <v>#DIV/0!</v>
      </c>
      <c r="BZ18" s="169" t="e">
        <f t="shared" si="6"/>
        <v>#DIV/0!</v>
      </c>
      <c r="CA18" s="170" t="e">
        <f t="shared" si="7"/>
        <v>#DIV/0!</v>
      </c>
      <c r="CB18" s="170" t="e">
        <f t="shared" si="8"/>
        <v>#DIV/0!</v>
      </c>
      <c r="CC18" s="170" t="e">
        <f t="shared" si="9"/>
        <v>#DIV/0!</v>
      </c>
      <c r="CD18" s="170" t="e">
        <f t="shared" si="10"/>
        <v>#DIV/0!</v>
      </c>
      <c r="CE18" s="170" t="e">
        <f t="shared" si="11"/>
        <v>#DIV/0!</v>
      </c>
      <c r="CF18" s="170" t="e">
        <f t="shared" si="12"/>
        <v>#DIV/0!</v>
      </c>
      <c r="CG18" s="170" t="e">
        <f t="shared" si="13"/>
        <v>#DIV/0!</v>
      </c>
      <c r="CH18" s="170" t="e">
        <f t="shared" si="14"/>
        <v>#DIV/0!</v>
      </c>
      <c r="CI18" s="170" t="e">
        <f t="shared" si="15"/>
        <v>#DIV/0!</v>
      </c>
      <c r="CJ18" s="169" t="e">
        <f t="shared" si="16"/>
        <v>#DIV/0!</v>
      </c>
      <c r="CK18" s="170" t="e">
        <f t="shared" si="17"/>
        <v>#DIV/0!</v>
      </c>
      <c r="CL18" s="170" t="e">
        <f t="shared" si="18"/>
        <v>#DIV/0!</v>
      </c>
      <c r="CM18" s="170" t="e">
        <f t="shared" si="19"/>
        <v>#DIV/0!</v>
      </c>
      <c r="CN18" s="170" t="e">
        <f t="shared" si="20"/>
        <v>#DIV/0!</v>
      </c>
      <c r="CO18" s="170" t="e">
        <f t="shared" si="21"/>
        <v>#DIV/0!</v>
      </c>
      <c r="CP18" s="170" t="e">
        <f t="shared" si="22"/>
        <v>#DIV/0!</v>
      </c>
      <c r="CQ18" s="170" t="e">
        <f t="shared" si="22"/>
        <v>#DIV/0!</v>
      </c>
      <c r="CR18" s="170" t="e">
        <f t="shared" si="22"/>
        <v>#DIV/0!</v>
      </c>
      <c r="CS18" s="170" t="e">
        <f t="shared" si="22"/>
        <v>#DIV/0!</v>
      </c>
      <c r="CT18" s="174" t="e">
        <f t="shared" si="101"/>
        <v>#DIV/0!</v>
      </c>
      <c r="CU18" s="169" t="e">
        <f t="shared" si="23"/>
        <v>#DIV/0!</v>
      </c>
      <c r="CV18" s="170" t="e">
        <f t="shared" si="24"/>
        <v>#DIV/0!</v>
      </c>
      <c r="CW18" s="170" t="e">
        <f t="shared" si="25"/>
        <v>#DIV/0!</v>
      </c>
      <c r="CX18" s="170" t="e">
        <f t="shared" si="26"/>
        <v>#DIV/0!</v>
      </c>
      <c r="CY18" s="170" t="e">
        <f t="shared" si="27"/>
        <v>#DIV/0!</v>
      </c>
      <c r="CZ18" s="170" t="e">
        <f t="shared" si="28"/>
        <v>#DIV/0!</v>
      </c>
      <c r="DA18" s="170" t="e">
        <f t="shared" si="29"/>
        <v>#DIV/0!</v>
      </c>
      <c r="DB18" s="170" t="e">
        <f t="shared" si="30"/>
        <v>#DIV/0!</v>
      </c>
      <c r="DC18" s="170" t="e">
        <f t="shared" si="31"/>
        <v>#DIV/0!</v>
      </c>
      <c r="DD18" s="170" t="e">
        <f t="shared" si="32"/>
        <v>#DIV/0!</v>
      </c>
      <c r="DE18" s="169" t="e">
        <f t="shared" si="33"/>
        <v>#DIV/0!</v>
      </c>
      <c r="DF18" s="170" t="e">
        <f t="shared" si="34"/>
        <v>#DIV/0!</v>
      </c>
      <c r="DG18" s="170" t="e">
        <f t="shared" si="35"/>
        <v>#DIV/0!</v>
      </c>
      <c r="DH18" s="170" t="e">
        <f t="shared" si="36"/>
        <v>#DIV/0!</v>
      </c>
      <c r="DI18" s="170" t="e">
        <f t="shared" si="37"/>
        <v>#DIV/0!</v>
      </c>
      <c r="DJ18" s="170" t="e">
        <f t="shared" si="38"/>
        <v>#DIV/0!</v>
      </c>
      <c r="DK18" s="170" t="e">
        <f t="shared" si="39"/>
        <v>#DIV/0!</v>
      </c>
      <c r="DL18" s="170" t="e">
        <f t="shared" si="39"/>
        <v>#DIV/0!</v>
      </c>
      <c r="DM18" s="170" t="e">
        <f t="shared" si="39"/>
        <v>#DIV/0!</v>
      </c>
      <c r="DN18" s="863" t="e">
        <f t="shared" si="39"/>
        <v>#DIV/0!</v>
      </c>
      <c r="DO18" s="864" t="e">
        <f t="shared" si="102"/>
        <v>#DIV/0!</v>
      </c>
      <c r="DP18" s="169" t="e">
        <f t="shared" si="103"/>
        <v>#DIV/0!</v>
      </c>
      <c r="DQ18" s="170" t="e">
        <f t="shared" si="103"/>
        <v>#DIV/0!</v>
      </c>
      <c r="DR18" s="170" t="e">
        <f t="shared" si="40"/>
        <v>#DIV/0!</v>
      </c>
      <c r="DS18" s="170" t="e">
        <f t="shared" si="40"/>
        <v>#DIV/0!</v>
      </c>
      <c r="DT18" s="170" t="e">
        <f t="shared" si="40"/>
        <v>#DIV/0!</v>
      </c>
      <c r="DU18" s="170" t="e">
        <f t="shared" si="40"/>
        <v>#DIV/0!</v>
      </c>
      <c r="DV18" s="170" t="e">
        <f t="shared" si="40"/>
        <v>#DIV/0!</v>
      </c>
      <c r="DW18" s="170" t="e">
        <f t="shared" si="40"/>
        <v>#DIV/0!</v>
      </c>
      <c r="DX18" s="170" t="e">
        <f t="shared" si="40"/>
        <v>#DIV/0!</v>
      </c>
      <c r="DY18" s="170" t="e">
        <f t="shared" si="40"/>
        <v>#DIV/0!</v>
      </c>
      <c r="DZ18" s="175" t="e">
        <f t="shared" si="104"/>
        <v>#DIV/0!</v>
      </c>
      <c r="EA18" s="176" t="e">
        <f t="shared" si="105"/>
        <v>#DIV/0!</v>
      </c>
      <c r="EB18" s="177" t="e">
        <f t="shared" si="41"/>
        <v>#DIV/0!</v>
      </c>
      <c r="EC18" s="166" t="e">
        <f t="shared" si="42"/>
        <v>#DIV/0!</v>
      </c>
      <c r="ED18" s="166" t="e">
        <f t="shared" si="43"/>
        <v>#DIV/0!</v>
      </c>
      <c r="EE18" s="166" t="e">
        <f t="shared" si="44"/>
        <v>#DIV/0!</v>
      </c>
      <c r="EF18" s="166" t="e">
        <f t="shared" si="45"/>
        <v>#DIV/0!</v>
      </c>
      <c r="EG18" s="166" t="e">
        <f t="shared" si="46"/>
        <v>#DIV/0!</v>
      </c>
      <c r="EH18" s="166" t="e">
        <f t="shared" si="47"/>
        <v>#DIV/0!</v>
      </c>
      <c r="EI18" s="166" t="e">
        <f t="shared" si="48"/>
        <v>#DIV/0!</v>
      </c>
      <c r="EJ18" s="166" t="e">
        <f t="shared" si="49"/>
        <v>#DIV/0!</v>
      </c>
      <c r="EK18" s="166" t="e">
        <f t="shared" si="50"/>
        <v>#DIV/0!</v>
      </c>
      <c r="EL18" s="177" t="e">
        <f t="shared" si="51"/>
        <v>#DIV/0!</v>
      </c>
      <c r="EM18" s="166" t="e">
        <f t="shared" si="52"/>
        <v>#DIV/0!</v>
      </c>
      <c r="EN18" s="166" t="e">
        <f t="shared" si="53"/>
        <v>#DIV/0!</v>
      </c>
      <c r="EO18" s="166" t="e">
        <f t="shared" si="54"/>
        <v>#DIV/0!</v>
      </c>
      <c r="EP18" s="166" t="e">
        <f t="shared" si="55"/>
        <v>#DIV/0!</v>
      </c>
      <c r="EQ18" s="166" t="e">
        <f t="shared" si="56"/>
        <v>#DIV/0!</v>
      </c>
      <c r="ER18" s="166" t="e">
        <f t="shared" si="57"/>
        <v>#DIV/0!</v>
      </c>
      <c r="ES18" s="166" t="e">
        <f t="shared" si="58"/>
        <v>#DIV/0!</v>
      </c>
      <c r="ET18" s="166" t="e">
        <f t="shared" si="59"/>
        <v>#DIV/0!</v>
      </c>
      <c r="EU18" s="166" t="e">
        <f t="shared" si="60"/>
        <v>#DIV/0!</v>
      </c>
      <c r="EV18" s="178" t="e">
        <f t="shared" si="106"/>
        <v>#DIV/0!</v>
      </c>
      <c r="EW18" s="177" t="e">
        <f t="shared" si="61"/>
        <v>#DIV/0!</v>
      </c>
      <c r="EX18" s="166" t="e">
        <f t="shared" si="62"/>
        <v>#DIV/0!</v>
      </c>
      <c r="EY18" s="166" t="e">
        <f t="shared" si="63"/>
        <v>#DIV/0!</v>
      </c>
      <c r="EZ18" s="166" t="e">
        <f t="shared" si="64"/>
        <v>#DIV/0!</v>
      </c>
      <c r="FA18" s="166" t="e">
        <f t="shared" si="65"/>
        <v>#DIV/0!</v>
      </c>
      <c r="FB18" s="166" t="e">
        <f t="shared" si="66"/>
        <v>#DIV/0!</v>
      </c>
      <c r="FC18" s="166" t="e">
        <f t="shared" si="67"/>
        <v>#DIV/0!</v>
      </c>
      <c r="FD18" s="166" t="e">
        <f t="shared" si="68"/>
        <v>#DIV/0!</v>
      </c>
      <c r="FE18" s="166" t="e">
        <f t="shared" si="69"/>
        <v>#DIV/0!</v>
      </c>
      <c r="FF18" s="166" t="e">
        <f t="shared" si="70"/>
        <v>#DIV/0!</v>
      </c>
      <c r="FG18" s="177" t="e">
        <f t="shared" si="71"/>
        <v>#DIV/0!</v>
      </c>
      <c r="FH18" s="166" t="e">
        <f t="shared" si="72"/>
        <v>#DIV/0!</v>
      </c>
      <c r="FI18" s="166" t="e">
        <f t="shared" si="73"/>
        <v>#DIV/0!</v>
      </c>
      <c r="FJ18" s="166" t="e">
        <f t="shared" si="74"/>
        <v>#DIV/0!</v>
      </c>
      <c r="FK18" s="166" t="e">
        <f t="shared" si="75"/>
        <v>#DIV/0!</v>
      </c>
      <c r="FL18" s="166" t="e">
        <f t="shared" si="76"/>
        <v>#DIV/0!</v>
      </c>
      <c r="FM18" s="166" t="e">
        <f t="shared" si="77"/>
        <v>#DIV/0!</v>
      </c>
      <c r="FN18" s="166" t="e">
        <f t="shared" si="78"/>
        <v>#DIV/0!</v>
      </c>
      <c r="FO18" s="166" t="e">
        <f t="shared" si="79"/>
        <v>#DIV/0!</v>
      </c>
      <c r="FP18" s="859" t="e">
        <f t="shared" si="80"/>
        <v>#DIV/0!</v>
      </c>
      <c r="FQ18" s="867" t="e">
        <f t="shared" si="107"/>
        <v>#DIV/0!</v>
      </c>
      <c r="FR18" s="177" t="e">
        <f t="shared" si="81"/>
        <v>#DIV/0!</v>
      </c>
      <c r="FS18" s="166" t="e">
        <f t="shared" si="82"/>
        <v>#DIV/0!</v>
      </c>
      <c r="FT18" s="166" t="e">
        <f t="shared" si="83"/>
        <v>#DIV/0!</v>
      </c>
      <c r="FU18" s="166" t="e">
        <f t="shared" si="84"/>
        <v>#DIV/0!</v>
      </c>
      <c r="FV18" s="166" t="e">
        <f t="shared" si="85"/>
        <v>#DIV/0!</v>
      </c>
      <c r="FW18" s="166" t="e">
        <f t="shared" si="86"/>
        <v>#DIV/0!</v>
      </c>
      <c r="FX18" s="166" t="e">
        <f t="shared" si="87"/>
        <v>#DIV/0!</v>
      </c>
      <c r="FY18" s="166" t="e">
        <f t="shared" si="88"/>
        <v>#DIV/0!</v>
      </c>
      <c r="FZ18" s="166" t="e">
        <f t="shared" si="89"/>
        <v>#DIV/0!</v>
      </c>
      <c r="GA18" s="166" t="e">
        <f t="shared" si="90"/>
        <v>#DIV/0!</v>
      </c>
      <c r="GD18" s="1713"/>
      <c r="GE18" s="195" t="e">
        <f t="shared" si="108"/>
        <v>#DIV/0!</v>
      </c>
      <c r="GF18" s="204" t="e">
        <f t="shared" si="109"/>
        <v>#DIV/0!</v>
      </c>
      <c r="GG18" s="197" t="e">
        <f t="shared" si="109"/>
        <v>#DIV/0!</v>
      </c>
      <c r="GH18" s="197" t="e">
        <f t="shared" si="109"/>
        <v>#DIV/0!</v>
      </c>
      <c r="GI18" s="197" t="e">
        <f t="shared" si="109"/>
        <v>#DIV/0!</v>
      </c>
      <c r="GJ18" s="197" t="e">
        <f t="shared" si="109"/>
        <v>#DIV/0!</v>
      </c>
      <c r="GK18" s="197" t="e">
        <f>HA18+#REF!</f>
        <v>#DIV/0!</v>
      </c>
      <c r="GL18" s="197" t="e">
        <f>HB18+#REF!</f>
        <v>#DIV/0!</v>
      </c>
      <c r="GM18" s="197" t="e">
        <f>HC18+#REF!</f>
        <v>#DIV/0!</v>
      </c>
      <c r="GN18" s="197" t="e">
        <f>HD18+#REF!</f>
        <v>#DIV/0!</v>
      </c>
      <c r="GO18" s="198" t="e">
        <f>HE18+#REF!</f>
        <v>#DIV/0!</v>
      </c>
      <c r="GP18" s="205" t="e">
        <f t="shared" si="110"/>
        <v>#DIV/0!</v>
      </c>
      <c r="GQ18" s="200" t="e">
        <f t="shared" si="111"/>
        <v>#DIV/0!</v>
      </c>
      <c r="GR18" s="201" t="e">
        <f t="shared" si="111"/>
        <v>#DIV/0!</v>
      </c>
      <c r="GS18" s="201" t="e">
        <f t="shared" si="111"/>
        <v>#DIV/0!</v>
      </c>
      <c r="GT18" s="201" t="e">
        <f t="shared" si="111"/>
        <v>#DIV/0!</v>
      </c>
      <c r="GU18" s="201" t="e">
        <f t="shared" si="111"/>
        <v>#DIV/0!</v>
      </c>
      <c r="GV18" s="201" t="e">
        <f t="shared" si="111"/>
        <v>#DIV/0!</v>
      </c>
      <c r="GW18" s="201" t="e">
        <f t="shared" si="111"/>
        <v>#DIV/0!</v>
      </c>
      <c r="GX18" s="201" t="e">
        <f t="shared" si="111"/>
        <v>#DIV/0!</v>
      </c>
      <c r="GY18" s="201" t="e">
        <f t="shared" si="111"/>
        <v>#DIV/0!</v>
      </c>
      <c r="GZ18" s="202" t="e">
        <f t="shared" si="111"/>
        <v>#DIV/0!</v>
      </c>
      <c r="HA18" s="203" t="e">
        <f t="shared" si="112"/>
        <v>#DIV/0!</v>
      </c>
      <c r="HB18" s="204" t="e">
        <f t="shared" si="113"/>
        <v>#DIV/0!</v>
      </c>
      <c r="HC18" s="197" t="e">
        <f t="shared" si="113"/>
        <v>#DIV/0!</v>
      </c>
      <c r="HD18" s="197" t="e">
        <f t="shared" si="113"/>
        <v>#DIV/0!</v>
      </c>
      <c r="HE18" s="197" t="e">
        <f t="shared" si="113"/>
        <v>#DIV/0!</v>
      </c>
      <c r="HF18" s="197" t="e">
        <f t="shared" si="113"/>
        <v>#DIV/0!</v>
      </c>
      <c r="HG18" s="197" t="e">
        <f t="shared" si="113"/>
        <v>#DIV/0!</v>
      </c>
      <c r="HH18" s="197" t="e">
        <f t="shared" si="113"/>
        <v>#DIV/0!</v>
      </c>
      <c r="HI18" s="197" t="e">
        <f t="shared" si="113"/>
        <v>#DIV/0!</v>
      </c>
      <c r="HJ18" s="197" t="e">
        <f t="shared" si="113"/>
        <v>#DIV/0!</v>
      </c>
      <c r="HK18" s="198" t="e">
        <f t="shared" si="113"/>
        <v>#DIV/0!</v>
      </c>
      <c r="HL18" s="203" t="e">
        <f t="shared" si="116"/>
        <v>#DIV/0!</v>
      </c>
      <c r="HM18" s="868" t="e">
        <f t="shared" si="114"/>
        <v>#DIV/0!</v>
      </c>
      <c r="HN18" s="869" t="e">
        <f t="shared" si="115"/>
        <v>#DIV/0!</v>
      </c>
      <c r="HO18" s="869" t="e">
        <f t="shared" si="115"/>
        <v>#DIV/0!</v>
      </c>
      <c r="HP18" s="869" t="e">
        <f t="shared" si="115"/>
        <v>#DIV/0!</v>
      </c>
      <c r="HQ18" s="869" t="e">
        <f t="shared" si="115"/>
        <v>#DIV/0!</v>
      </c>
      <c r="HR18" s="869" t="e">
        <f t="shared" si="115"/>
        <v>#DIV/0!</v>
      </c>
      <c r="HS18" s="869" t="e">
        <f t="shared" si="115"/>
        <v>#DIV/0!</v>
      </c>
      <c r="HT18" s="869" t="e">
        <f t="shared" si="115"/>
        <v>#DIV/0!</v>
      </c>
      <c r="HU18" s="869" t="e">
        <f t="shared" si="115"/>
        <v>#DIV/0!</v>
      </c>
      <c r="HV18" s="870" t="e">
        <f t="shared" si="115"/>
        <v>#DIV/0!</v>
      </c>
      <c r="IL18" s="116"/>
      <c r="IM18" s="116"/>
      <c r="IN18" s="116"/>
      <c r="IO18" s="116"/>
      <c r="IP18" s="116"/>
      <c r="IQ18" s="116"/>
      <c r="IR18" s="116"/>
      <c r="IS18" s="116"/>
      <c r="IT18" s="116"/>
      <c r="IU18" s="116"/>
      <c r="IV18" s="116"/>
    </row>
    <row r="19" spans="1:256" ht="15.75" customHeight="1" thickBot="1" x14ac:dyDescent="0.2">
      <c r="A19" s="191">
        <v>22</v>
      </c>
      <c r="B19" s="192"/>
      <c r="C19" s="193"/>
      <c r="D19" s="193"/>
      <c r="E19" s="193"/>
      <c r="F19" s="193"/>
      <c r="G19" s="194"/>
      <c r="H19" s="194"/>
      <c r="I19" s="194"/>
      <c r="J19" s="194"/>
      <c r="K19" s="194"/>
      <c r="L19" s="166">
        <v>0</v>
      </c>
      <c r="M19" s="166">
        <v>0</v>
      </c>
      <c r="N19" s="166">
        <v>0</v>
      </c>
      <c r="O19" s="166">
        <v>0</v>
      </c>
      <c r="P19" s="166">
        <v>0</v>
      </c>
      <c r="Q19" s="166">
        <v>0</v>
      </c>
      <c r="R19" s="166">
        <v>0</v>
      </c>
      <c r="S19" s="166">
        <v>0</v>
      </c>
      <c r="T19" s="166">
        <v>0</v>
      </c>
      <c r="U19" s="859">
        <v>0</v>
      </c>
      <c r="V19" s="866">
        <f t="shared" si="95"/>
        <v>0</v>
      </c>
      <c r="W19" s="861">
        <f t="shared" si="96"/>
        <v>0</v>
      </c>
      <c r="X19" s="169">
        <v>0</v>
      </c>
      <c r="Y19" s="170">
        <v>0</v>
      </c>
      <c r="Z19" s="170">
        <v>0</v>
      </c>
      <c r="AA19" s="170">
        <v>0</v>
      </c>
      <c r="AB19" s="170">
        <v>0</v>
      </c>
      <c r="AC19" s="170">
        <v>0</v>
      </c>
      <c r="AD19" s="170">
        <v>0</v>
      </c>
      <c r="AE19" s="170">
        <v>0</v>
      </c>
      <c r="AF19" s="170">
        <v>0</v>
      </c>
      <c r="AG19" s="170">
        <v>0</v>
      </c>
      <c r="AH19" s="169">
        <v>0</v>
      </c>
      <c r="AI19" s="170">
        <v>0</v>
      </c>
      <c r="AJ19" s="170">
        <v>0</v>
      </c>
      <c r="AK19" s="170">
        <v>0</v>
      </c>
      <c r="AL19" s="170">
        <v>0</v>
      </c>
      <c r="AM19" s="170">
        <v>0</v>
      </c>
      <c r="AN19" s="170">
        <v>0</v>
      </c>
      <c r="AO19" s="170">
        <v>0</v>
      </c>
      <c r="AP19" s="170">
        <v>0</v>
      </c>
      <c r="AQ19" s="170">
        <v>0</v>
      </c>
      <c r="AR19" s="171">
        <f t="shared" si="97"/>
        <v>0</v>
      </c>
      <c r="AS19" s="169">
        <v>0</v>
      </c>
      <c r="AT19" s="170">
        <v>0</v>
      </c>
      <c r="AU19" s="170">
        <v>0</v>
      </c>
      <c r="AV19" s="170">
        <v>0</v>
      </c>
      <c r="AW19" s="170">
        <v>0</v>
      </c>
      <c r="AX19" s="170">
        <v>0</v>
      </c>
      <c r="AY19" s="170">
        <v>0</v>
      </c>
      <c r="AZ19" s="170">
        <v>0</v>
      </c>
      <c r="BA19" s="170">
        <v>0</v>
      </c>
      <c r="BB19" s="170">
        <v>0</v>
      </c>
      <c r="BC19" s="169">
        <v>0</v>
      </c>
      <c r="BD19" s="170">
        <v>0</v>
      </c>
      <c r="BE19" s="170">
        <v>0</v>
      </c>
      <c r="BF19" s="170">
        <v>0</v>
      </c>
      <c r="BG19" s="170">
        <v>0</v>
      </c>
      <c r="BH19" s="170">
        <v>0</v>
      </c>
      <c r="BI19" s="170">
        <v>0</v>
      </c>
      <c r="BJ19" s="170">
        <v>0</v>
      </c>
      <c r="BK19" s="170">
        <v>0</v>
      </c>
      <c r="BL19" s="170">
        <v>0</v>
      </c>
      <c r="BM19" s="862">
        <f t="shared" si="98"/>
        <v>0</v>
      </c>
      <c r="BN19" s="169">
        <v>0</v>
      </c>
      <c r="BO19" s="170">
        <v>0</v>
      </c>
      <c r="BP19" s="170">
        <v>0</v>
      </c>
      <c r="BQ19" s="170">
        <v>0</v>
      </c>
      <c r="BR19" s="170">
        <v>0</v>
      </c>
      <c r="BS19" s="170">
        <v>0</v>
      </c>
      <c r="BT19" s="170">
        <v>0</v>
      </c>
      <c r="BU19" s="170">
        <v>0</v>
      </c>
      <c r="BV19" s="170">
        <v>0</v>
      </c>
      <c r="BW19" s="170">
        <v>0</v>
      </c>
      <c r="BX19" s="172" t="e">
        <f t="shared" si="99"/>
        <v>#DIV/0!</v>
      </c>
      <c r="BY19" s="173" t="e">
        <f t="shared" si="100"/>
        <v>#DIV/0!</v>
      </c>
      <c r="BZ19" s="169" t="e">
        <f t="shared" si="6"/>
        <v>#DIV/0!</v>
      </c>
      <c r="CA19" s="170" t="e">
        <f t="shared" si="7"/>
        <v>#DIV/0!</v>
      </c>
      <c r="CB19" s="170" t="e">
        <f t="shared" si="8"/>
        <v>#DIV/0!</v>
      </c>
      <c r="CC19" s="170" t="e">
        <f t="shared" si="9"/>
        <v>#DIV/0!</v>
      </c>
      <c r="CD19" s="170" t="e">
        <f t="shared" si="10"/>
        <v>#DIV/0!</v>
      </c>
      <c r="CE19" s="170" t="e">
        <f t="shared" si="11"/>
        <v>#DIV/0!</v>
      </c>
      <c r="CF19" s="170" t="e">
        <f t="shared" si="12"/>
        <v>#DIV/0!</v>
      </c>
      <c r="CG19" s="170" t="e">
        <f t="shared" si="13"/>
        <v>#DIV/0!</v>
      </c>
      <c r="CH19" s="170" t="e">
        <f t="shared" si="14"/>
        <v>#DIV/0!</v>
      </c>
      <c r="CI19" s="170" t="e">
        <f t="shared" si="15"/>
        <v>#DIV/0!</v>
      </c>
      <c r="CJ19" s="169" t="e">
        <f t="shared" si="16"/>
        <v>#DIV/0!</v>
      </c>
      <c r="CK19" s="170" t="e">
        <f t="shared" si="17"/>
        <v>#DIV/0!</v>
      </c>
      <c r="CL19" s="170" t="e">
        <f t="shared" si="18"/>
        <v>#DIV/0!</v>
      </c>
      <c r="CM19" s="170" t="e">
        <f t="shared" si="19"/>
        <v>#DIV/0!</v>
      </c>
      <c r="CN19" s="170" t="e">
        <f t="shared" si="20"/>
        <v>#DIV/0!</v>
      </c>
      <c r="CO19" s="170" t="e">
        <f t="shared" si="21"/>
        <v>#DIV/0!</v>
      </c>
      <c r="CP19" s="170" t="e">
        <f t="shared" si="22"/>
        <v>#DIV/0!</v>
      </c>
      <c r="CQ19" s="170" t="e">
        <f t="shared" si="22"/>
        <v>#DIV/0!</v>
      </c>
      <c r="CR19" s="170" t="e">
        <f t="shared" si="22"/>
        <v>#DIV/0!</v>
      </c>
      <c r="CS19" s="170" t="e">
        <f t="shared" si="22"/>
        <v>#DIV/0!</v>
      </c>
      <c r="CT19" s="174" t="e">
        <f t="shared" si="101"/>
        <v>#DIV/0!</v>
      </c>
      <c r="CU19" s="169" t="e">
        <f t="shared" si="23"/>
        <v>#DIV/0!</v>
      </c>
      <c r="CV19" s="170" t="e">
        <f t="shared" si="24"/>
        <v>#DIV/0!</v>
      </c>
      <c r="CW19" s="170" t="e">
        <f t="shared" si="25"/>
        <v>#DIV/0!</v>
      </c>
      <c r="CX19" s="170" t="e">
        <f t="shared" si="26"/>
        <v>#DIV/0!</v>
      </c>
      <c r="CY19" s="170" t="e">
        <f t="shared" si="27"/>
        <v>#DIV/0!</v>
      </c>
      <c r="CZ19" s="170" t="e">
        <f t="shared" si="28"/>
        <v>#DIV/0!</v>
      </c>
      <c r="DA19" s="170" t="e">
        <f t="shared" si="29"/>
        <v>#DIV/0!</v>
      </c>
      <c r="DB19" s="170" t="e">
        <f t="shared" si="30"/>
        <v>#DIV/0!</v>
      </c>
      <c r="DC19" s="170" t="e">
        <f t="shared" si="31"/>
        <v>#DIV/0!</v>
      </c>
      <c r="DD19" s="170" t="e">
        <f t="shared" si="32"/>
        <v>#DIV/0!</v>
      </c>
      <c r="DE19" s="169" t="e">
        <f t="shared" si="33"/>
        <v>#DIV/0!</v>
      </c>
      <c r="DF19" s="170" t="e">
        <f t="shared" si="34"/>
        <v>#DIV/0!</v>
      </c>
      <c r="DG19" s="170" t="e">
        <f t="shared" si="35"/>
        <v>#DIV/0!</v>
      </c>
      <c r="DH19" s="170" t="e">
        <f t="shared" si="36"/>
        <v>#DIV/0!</v>
      </c>
      <c r="DI19" s="170" t="e">
        <f t="shared" si="37"/>
        <v>#DIV/0!</v>
      </c>
      <c r="DJ19" s="170" t="e">
        <f t="shared" si="38"/>
        <v>#DIV/0!</v>
      </c>
      <c r="DK19" s="170" t="e">
        <f t="shared" si="39"/>
        <v>#DIV/0!</v>
      </c>
      <c r="DL19" s="170" t="e">
        <f t="shared" si="39"/>
        <v>#DIV/0!</v>
      </c>
      <c r="DM19" s="170" t="e">
        <f t="shared" si="39"/>
        <v>#DIV/0!</v>
      </c>
      <c r="DN19" s="863" t="e">
        <f t="shared" si="39"/>
        <v>#DIV/0!</v>
      </c>
      <c r="DO19" s="864" t="e">
        <f t="shared" si="102"/>
        <v>#DIV/0!</v>
      </c>
      <c r="DP19" s="169" t="e">
        <f t="shared" si="103"/>
        <v>#DIV/0!</v>
      </c>
      <c r="DQ19" s="170" t="e">
        <f t="shared" si="103"/>
        <v>#DIV/0!</v>
      </c>
      <c r="DR19" s="170" t="e">
        <f t="shared" si="40"/>
        <v>#DIV/0!</v>
      </c>
      <c r="DS19" s="170" t="e">
        <f t="shared" si="40"/>
        <v>#DIV/0!</v>
      </c>
      <c r="DT19" s="170" t="e">
        <f t="shared" si="40"/>
        <v>#DIV/0!</v>
      </c>
      <c r="DU19" s="170" t="e">
        <f t="shared" si="40"/>
        <v>#DIV/0!</v>
      </c>
      <c r="DV19" s="170" t="e">
        <f t="shared" si="40"/>
        <v>#DIV/0!</v>
      </c>
      <c r="DW19" s="170" t="e">
        <f t="shared" si="40"/>
        <v>#DIV/0!</v>
      </c>
      <c r="DX19" s="170" t="e">
        <f t="shared" si="40"/>
        <v>#DIV/0!</v>
      </c>
      <c r="DY19" s="170" t="e">
        <f t="shared" si="40"/>
        <v>#DIV/0!</v>
      </c>
      <c r="DZ19" s="175" t="e">
        <f t="shared" si="104"/>
        <v>#DIV/0!</v>
      </c>
      <c r="EA19" s="176" t="e">
        <f t="shared" si="105"/>
        <v>#DIV/0!</v>
      </c>
      <c r="EB19" s="177" t="e">
        <f t="shared" si="41"/>
        <v>#DIV/0!</v>
      </c>
      <c r="EC19" s="166" t="e">
        <f t="shared" si="42"/>
        <v>#DIV/0!</v>
      </c>
      <c r="ED19" s="166" t="e">
        <f t="shared" si="43"/>
        <v>#DIV/0!</v>
      </c>
      <c r="EE19" s="166" t="e">
        <f t="shared" si="44"/>
        <v>#DIV/0!</v>
      </c>
      <c r="EF19" s="166" t="e">
        <f t="shared" si="45"/>
        <v>#DIV/0!</v>
      </c>
      <c r="EG19" s="166" t="e">
        <f t="shared" si="46"/>
        <v>#DIV/0!</v>
      </c>
      <c r="EH19" s="166" t="e">
        <f t="shared" si="47"/>
        <v>#DIV/0!</v>
      </c>
      <c r="EI19" s="166" t="e">
        <f t="shared" si="48"/>
        <v>#DIV/0!</v>
      </c>
      <c r="EJ19" s="166" t="e">
        <f t="shared" si="49"/>
        <v>#DIV/0!</v>
      </c>
      <c r="EK19" s="166" t="e">
        <f t="shared" si="50"/>
        <v>#DIV/0!</v>
      </c>
      <c r="EL19" s="177" t="e">
        <f t="shared" si="51"/>
        <v>#DIV/0!</v>
      </c>
      <c r="EM19" s="166" t="e">
        <f t="shared" si="52"/>
        <v>#DIV/0!</v>
      </c>
      <c r="EN19" s="166" t="e">
        <f t="shared" si="53"/>
        <v>#DIV/0!</v>
      </c>
      <c r="EO19" s="166" t="e">
        <f t="shared" si="54"/>
        <v>#DIV/0!</v>
      </c>
      <c r="EP19" s="166" t="e">
        <f t="shared" si="55"/>
        <v>#DIV/0!</v>
      </c>
      <c r="EQ19" s="166" t="e">
        <f t="shared" si="56"/>
        <v>#DIV/0!</v>
      </c>
      <c r="ER19" s="166" t="e">
        <f t="shared" si="57"/>
        <v>#DIV/0!</v>
      </c>
      <c r="ES19" s="166" t="e">
        <f t="shared" si="58"/>
        <v>#DIV/0!</v>
      </c>
      <c r="ET19" s="166" t="e">
        <f t="shared" si="59"/>
        <v>#DIV/0!</v>
      </c>
      <c r="EU19" s="166" t="e">
        <f t="shared" si="60"/>
        <v>#DIV/0!</v>
      </c>
      <c r="EV19" s="178" t="e">
        <f t="shared" si="106"/>
        <v>#DIV/0!</v>
      </c>
      <c r="EW19" s="177" t="e">
        <f t="shared" si="61"/>
        <v>#DIV/0!</v>
      </c>
      <c r="EX19" s="166" t="e">
        <f t="shared" si="62"/>
        <v>#DIV/0!</v>
      </c>
      <c r="EY19" s="166" t="e">
        <f t="shared" si="63"/>
        <v>#DIV/0!</v>
      </c>
      <c r="EZ19" s="166" t="e">
        <f t="shared" si="64"/>
        <v>#DIV/0!</v>
      </c>
      <c r="FA19" s="166" t="e">
        <f t="shared" si="65"/>
        <v>#DIV/0!</v>
      </c>
      <c r="FB19" s="166" t="e">
        <f t="shared" si="66"/>
        <v>#DIV/0!</v>
      </c>
      <c r="FC19" s="166" t="e">
        <f t="shared" si="67"/>
        <v>#DIV/0!</v>
      </c>
      <c r="FD19" s="166" t="e">
        <f t="shared" si="68"/>
        <v>#DIV/0!</v>
      </c>
      <c r="FE19" s="166" t="e">
        <f t="shared" si="69"/>
        <v>#DIV/0!</v>
      </c>
      <c r="FF19" s="166" t="e">
        <f t="shared" si="70"/>
        <v>#DIV/0!</v>
      </c>
      <c r="FG19" s="177" t="e">
        <f t="shared" si="71"/>
        <v>#DIV/0!</v>
      </c>
      <c r="FH19" s="166" t="e">
        <f t="shared" si="72"/>
        <v>#DIV/0!</v>
      </c>
      <c r="FI19" s="166" t="e">
        <f t="shared" si="73"/>
        <v>#DIV/0!</v>
      </c>
      <c r="FJ19" s="166" t="e">
        <f t="shared" si="74"/>
        <v>#DIV/0!</v>
      </c>
      <c r="FK19" s="166" t="e">
        <f t="shared" si="75"/>
        <v>#DIV/0!</v>
      </c>
      <c r="FL19" s="166" t="e">
        <f t="shared" si="76"/>
        <v>#DIV/0!</v>
      </c>
      <c r="FM19" s="166" t="e">
        <f t="shared" si="77"/>
        <v>#DIV/0!</v>
      </c>
      <c r="FN19" s="166" t="e">
        <f t="shared" si="78"/>
        <v>#DIV/0!</v>
      </c>
      <c r="FO19" s="166" t="e">
        <f t="shared" si="79"/>
        <v>#DIV/0!</v>
      </c>
      <c r="FP19" s="859" t="e">
        <f t="shared" si="80"/>
        <v>#DIV/0!</v>
      </c>
      <c r="FQ19" s="867" t="e">
        <f t="shared" si="107"/>
        <v>#DIV/0!</v>
      </c>
      <c r="FR19" s="177" t="e">
        <f t="shared" si="81"/>
        <v>#DIV/0!</v>
      </c>
      <c r="FS19" s="166" t="e">
        <f t="shared" si="82"/>
        <v>#DIV/0!</v>
      </c>
      <c r="FT19" s="166" t="e">
        <f t="shared" si="83"/>
        <v>#DIV/0!</v>
      </c>
      <c r="FU19" s="166" t="e">
        <f t="shared" si="84"/>
        <v>#DIV/0!</v>
      </c>
      <c r="FV19" s="166" t="e">
        <f t="shared" si="85"/>
        <v>#DIV/0!</v>
      </c>
      <c r="FW19" s="166" t="e">
        <f t="shared" si="86"/>
        <v>#DIV/0!</v>
      </c>
      <c r="FX19" s="166" t="e">
        <f t="shared" si="87"/>
        <v>#DIV/0!</v>
      </c>
      <c r="FY19" s="166" t="e">
        <f t="shared" si="88"/>
        <v>#DIV/0!</v>
      </c>
      <c r="FZ19" s="166" t="e">
        <f t="shared" si="89"/>
        <v>#DIV/0!</v>
      </c>
      <c r="GA19" s="166" t="e">
        <f t="shared" si="90"/>
        <v>#DIV/0!</v>
      </c>
      <c r="GD19" s="1713"/>
      <c r="GE19" s="195" t="e">
        <f t="shared" si="108"/>
        <v>#DIV/0!</v>
      </c>
      <c r="GF19" s="204" t="e">
        <f t="shared" si="109"/>
        <v>#DIV/0!</v>
      </c>
      <c r="GG19" s="197" t="e">
        <f t="shared" si="109"/>
        <v>#DIV/0!</v>
      </c>
      <c r="GH19" s="197" t="e">
        <f t="shared" si="109"/>
        <v>#DIV/0!</v>
      </c>
      <c r="GI19" s="197" t="e">
        <f t="shared" si="109"/>
        <v>#DIV/0!</v>
      </c>
      <c r="GJ19" s="197" t="e">
        <f t="shared" si="109"/>
        <v>#DIV/0!</v>
      </c>
      <c r="GK19" s="197" t="e">
        <f>HA19+#REF!</f>
        <v>#DIV/0!</v>
      </c>
      <c r="GL19" s="197" t="e">
        <f>HB19+#REF!</f>
        <v>#DIV/0!</v>
      </c>
      <c r="GM19" s="197" t="e">
        <f>HC19+#REF!</f>
        <v>#DIV/0!</v>
      </c>
      <c r="GN19" s="197" t="e">
        <f>HD19+#REF!</f>
        <v>#DIV/0!</v>
      </c>
      <c r="GO19" s="198" t="e">
        <f>HE19+#REF!</f>
        <v>#DIV/0!</v>
      </c>
      <c r="GP19" s="205" t="e">
        <f t="shared" si="110"/>
        <v>#DIV/0!</v>
      </c>
      <c r="GQ19" s="200" t="e">
        <f t="shared" si="111"/>
        <v>#DIV/0!</v>
      </c>
      <c r="GR19" s="201" t="e">
        <f t="shared" si="111"/>
        <v>#DIV/0!</v>
      </c>
      <c r="GS19" s="201" t="e">
        <f t="shared" si="111"/>
        <v>#DIV/0!</v>
      </c>
      <c r="GT19" s="201" t="e">
        <f t="shared" si="111"/>
        <v>#DIV/0!</v>
      </c>
      <c r="GU19" s="201" t="e">
        <f t="shared" si="111"/>
        <v>#DIV/0!</v>
      </c>
      <c r="GV19" s="201" t="e">
        <f t="shared" si="111"/>
        <v>#DIV/0!</v>
      </c>
      <c r="GW19" s="201" t="e">
        <f t="shared" si="111"/>
        <v>#DIV/0!</v>
      </c>
      <c r="GX19" s="201" t="e">
        <f t="shared" si="111"/>
        <v>#DIV/0!</v>
      </c>
      <c r="GY19" s="201" t="e">
        <f t="shared" si="111"/>
        <v>#DIV/0!</v>
      </c>
      <c r="GZ19" s="202" t="e">
        <f t="shared" si="111"/>
        <v>#DIV/0!</v>
      </c>
      <c r="HA19" s="203" t="e">
        <f t="shared" si="112"/>
        <v>#DIV/0!</v>
      </c>
      <c r="HB19" s="204" t="e">
        <f t="shared" si="113"/>
        <v>#DIV/0!</v>
      </c>
      <c r="HC19" s="197" t="e">
        <f t="shared" si="113"/>
        <v>#DIV/0!</v>
      </c>
      <c r="HD19" s="197" t="e">
        <f t="shared" si="113"/>
        <v>#DIV/0!</v>
      </c>
      <c r="HE19" s="197" t="e">
        <f t="shared" si="113"/>
        <v>#DIV/0!</v>
      </c>
      <c r="HF19" s="197" t="e">
        <f t="shared" si="113"/>
        <v>#DIV/0!</v>
      </c>
      <c r="HG19" s="197" t="e">
        <f t="shared" si="113"/>
        <v>#DIV/0!</v>
      </c>
      <c r="HH19" s="197" t="e">
        <f t="shared" si="113"/>
        <v>#DIV/0!</v>
      </c>
      <c r="HI19" s="197" t="e">
        <f t="shared" si="113"/>
        <v>#DIV/0!</v>
      </c>
      <c r="HJ19" s="197" t="e">
        <f t="shared" si="113"/>
        <v>#DIV/0!</v>
      </c>
      <c r="HK19" s="198" t="e">
        <f t="shared" si="113"/>
        <v>#DIV/0!</v>
      </c>
      <c r="HL19" s="203" t="e">
        <f t="shared" si="116"/>
        <v>#DIV/0!</v>
      </c>
      <c r="HM19" s="868" t="e">
        <f t="shared" si="114"/>
        <v>#DIV/0!</v>
      </c>
      <c r="HN19" s="869" t="e">
        <f t="shared" si="115"/>
        <v>#DIV/0!</v>
      </c>
      <c r="HO19" s="869" t="e">
        <f t="shared" si="115"/>
        <v>#DIV/0!</v>
      </c>
      <c r="HP19" s="869" t="e">
        <f t="shared" si="115"/>
        <v>#DIV/0!</v>
      </c>
      <c r="HQ19" s="869" t="e">
        <f t="shared" si="115"/>
        <v>#DIV/0!</v>
      </c>
      <c r="HR19" s="869" t="e">
        <f t="shared" si="115"/>
        <v>#DIV/0!</v>
      </c>
      <c r="HS19" s="869" t="e">
        <f t="shared" si="115"/>
        <v>#DIV/0!</v>
      </c>
      <c r="HT19" s="869" t="e">
        <f t="shared" si="115"/>
        <v>#DIV/0!</v>
      </c>
      <c r="HU19" s="869" t="e">
        <f t="shared" si="115"/>
        <v>#DIV/0!</v>
      </c>
      <c r="HV19" s="870" t="e">
        <f t="shared" si="115"/>
        <v>#DIV/0!</v>
      </c>
      <c r="IL19" s="116"/>
      <c r="IM19" s="116"/>
      <c r="IN19" s="116"/>
      <c r="IO19" s="116"/>
      <c r="IP19" s="116"/>
      <c r="IQ19" s="116"/>
      <c r="IR19" s="116"/>
      <c r="IS19" s="116"/>
      <c r="IT19" s="116"/>
      <c r="IU19" s="116"/>
      <c r="IV19" s="116"/>
    </row>
    <row r="20" spans="1:256" ht="15.75" customHeight="1" thickBot="1" x14ac:dyDescent="0.2">
      <c r="A20" s="191">
        <v>24</v>
      </c>
      <c r="B20" s="192"/>
      <c r="C20" s="193"/>
      <c r="D20" s="193"/>
      <c r="E20" s="193"/>
      <c r="F20" s="193"/>
      <c r="G20" s="194"/>
      <c r="H20" s="194"/>
      <c r="I20" s="194"/>
      <c r="J20" s="194"/>
      <c r="K20" s="194"/>
      <c r="L20" s="166">
        <v>0</v>
      </c>
      <c r="M20" s="166">
        <v>0</v>
      </c>
      <c r="N20" s="166">
        <v>0</v>
      </c>
      <c r="O20" s="166">
        <v>0</v>
      </c>
      <c r="P20" s="166">
        <v>0</v>
      </c>
      <c r="Q20" s="166">
        <v>0</v>
      </c>
      <c r="R20" s="166">
        <v>0</v>
      </c>
      <c r="S20" s="166">
        <v>0</v>
      </c>
      <c r="T20" s="166">
        <v>0</v>
      </c>
      <c r="U20" s="859">
        <v>0</v>
      </c>
      <c r="V20" s="866">
        <f t="shared" si="95"/>
        <v>0</v>
      </c>
      <c r="W20" s="861">
        <f t="shared" si="96"/>
        <v>0</v>
      </c>
      <c r="X20" s="169">
        <v>0</v>
      </c>
      <c r="Y20" s="170">
        <v>0</v>
      </c>
      <c r="Z20" s="170">
        <v>0</v>
      </c>
      <c r="AA20" s="170">
        <v>0</v>
      </c>
      <c r="AB20" s="170">
        <v>0</v>
      </c>
      <c r="AC20" s="170">
        <v>0</v>
      </c>
      <c r="AD20" s="170">
        <v>0</v>
      </c>
      <c r="AE20" s="170">
        <v>0</v>
      </c>
      <c r="AF20" s="170">
        <v>0</v>
      </c>
      <c r="AG20" s="170">
        <v>0</v>
      </c>
      <c r="AH20" s="169">
        <v>0</v>
      </c>
      <c r="AI20" s="170">
        <v>0</v>
      </c>
      <c r="AJ20" s="170">
        <v>0</v>
      </c>
      <c r="AK20" s="170">
        <v>0</v>
      </c>
      <c r="AL20" s="170">
        <v>0</v>
      </c>
      <c r="AM20" s="170">
        <v>0</v>
      </c>
      <c r="AN20" s="170">
        <v>0</v>
      </c>
      <c r="AO20" s="170">
        <v>0</v>
      </c>
      <c r="AP20" s="170">
        <v>0</v>
      </c>
      <c r="AQ20" s="170">
        <v>0</v>
      </c>
      <c r="AR20" s="171">
        <f t="shared" si="97"/>
        <v>0</v>
      </c>
      <c r="AS20" s="169">
        <v>0</v>
      </c>
      <c r="AT20" s="170">
        <v>0</v>
      </c>
      <c r="AU20" s="170">
        <v>0</v>
      </c>
      <c r="AV20" s="170">
        <v>0</v>
      </c>
      <c r="AW20" s="170">
        <v>0</v>
      </c>
      <c r="AX20" s="170">
        <v>0</v>
      </c>
      <c r="AY20" s="170">
        <v>0</v>
      </c>
      <c r="AZ20" s="170">
        <v>0</v>
      </c>
      <c r="BA20" s="170">
        <v>0</v>
      </c>
      <c r="BB20" s="170">
        <v>0</v>
      </c>
      <c r="BC20" s="169">
        <v>0</v>
      </c>
      <c r="BD20" s="170">
        <v>0</v>
      </c>
      <c r="BE20" s="170">
        <v>0</v>
      </c>
      <c r="BF20" s="170">
        <v>0</v>
      </c>
      <c r="BG20" s="170">
        <v>0</v>
      </c>
      <c r="BH20" s="170">
        <v>0</v>
      </c>
      <c r="BI20" s="170">
        <v>0</v>
      </c>
      <c r="BJ20" s="170">
        <v>0</v>
      </c>
      <c r="BK20" s="170">
        <v>0</v>
      </c>
      <c r="BL20" s="170">
        <v>0</v>
      </c>
      <c r="BM20" s="862">
        <f t="shared" si="98"/>
        <v>0</v>
      </c>
      <c r="BN20" s="169">
        <v>0</v>
      </c>
      <c r="BO20" s="170">
        <v>0</v>
      </c>
      <c r="BP20" s="170">
        <v>0</v>
      </c>
      <c r="BQ20" s="170">
        <v>0</v>
      </c>
      <c r="BR20" s="170">
        <v>0</v>
      </c>
      <c r="BS20" s="170">
        <v>0</v>
      </c>
      <c r="BT20" s="170">
        <v>0</v>
      </c>
      <c r="BU20" s="170">
        <v>0</v>
      </c>
      <c r="BV20" s="170">
        <v>0</v>
      </c>
      <c r="BW20" s="170">
        <v>0</v>
      </c>
      <c r="BX20" s="172" t="e">
        <f t="shared" si="99"/>
        <v>#DIV/0!</v>
      </c>
      <c r="BY20" s="173" t="e">
        <f t="shared" si="100"/>
        <v>#DIV/0!</v>
      </c>
      <c r="BZ20" s="169" t="e">
        <f t="shared" si="6"/>
        <v>#DIV/0!</v>
      </c>
      <c r="CA20" s="170" t="e">
        <f t="shared" si="7"/>
        <v>#DIV/0!</v>
      </c>
      <c r="CB20" s="170" t="e">
        <f t="shared" si="8"/>
        <v>#DIV/0!</v>
      </c>
      <c r="CC20" s="170" t="e">
        <f t="shared" si="9"/>
        <v>#DIV/0!</v>
      </c>
      <c r="CD20" s="170" t="e">
        <f t="shared" si="10"/>
        <v>#DIV/0!</v>
      </c>
      <c r="CE20" s="170" t="e">
        <f t="shared" si="11"/>
        <v>#DIV/0!</v>
      </c>
      <c r="CF20" s="170" t="e">
        <f t="shared" si="12"/>
        <v>#DIV/0!</v>
      </c>
      <c r="CG20" s="170" t="e">
        <f t="shared" si="13"/>
        <v>#DIV/0!</v>
      </c>
      <c r="CH20" s="170" t="e">
        <f t="shared" si="14"/>
        <v>#DIV/0!</v>
      </c>
      <c r="CI20" s="170" t="e">
        <f t="shared" si="15"/>
        <v>#DIV/0!</v>
      </c>
      <c r="CJ20" s="169" t="e">
        <f t="shared" si="16"/>
        <v>#DIV/0!</v>
      </c>
      <c r="CK20" s="170" t="e">
        <f t="shared" si="17"/>
        <v>#DIV/0!</v>
      </c>
      <c r="CL20" s="170" t="e">
        <f t="shared" si="18"/>
        <v>#DIV/0!</v>
      </c>
      <c r="CM20" s="170" t="e">
        <f t="shared" si="19"/>
        <v>#DIV/0!</v>
      </c>
      <c r="CN20" s="170" t="e">
        <f t="shared" si="20"/>
        <v>#DIV/0!</v>
      </c>
      <c r="CO20" s="170" t="e">
        <f t="shared" si="21"/>
        <v>#DIV/0!</v>
      </c>
      <c r="CP20" s="170" t="e">
        <f t="shared" si="22"/>
        <v>#DIV/0!</v>
      </c>
      <c r="CQ20" s="170" t="e">
        <f t="shared" si="22"/>
        <v>#DIV/0!</v>
      </c>
      <c r="CR20" s="170" t="e">
        <f t="shared" si="22"/>
        <v>#DIV/0!</v>
      </c>
      <c r="CS20" s="170" t="e">
        <f t="shared" si="22"/>
        <v>#DIV/0!</v>
      </c>
      <c r="CT20" s="174" t="e">
        <f t="shared" si="101"/>
        <v>#DIV/0!</v>
      </c>
      <c r="CU20" s="169" t="e">
        <f t="shared" si="23"/>
        <v>#DIV/0!</v>
      </c>
      <c r="CV20" s="170" t="e">
        <f t="shared" si="24"/>
        <v>#DIV/0!</v>
      </c>
      <c r="CW20" s="170" t="e">
        <f t="shared" si="25"/>
        <v>#DIV/0!</v>
      </c>
      <c r="CX20" s="170" t="e">
        <f t="shared" si="26"/>
        <v>#DIV/0!</v>
      </c>
      <c r="CY20" s="170" t="e">
        <f t="shared" si="27"/>
        <v>#DIV/0!</v>
      </c>
      <c r="CZ20" s="170" t="e">
        <f t="shared" si="28"/>
        <v>#DIV/0!</v>
      </c>
      <c r="DA20" s="170" t="e">
        <f t="shared" si="29"/>
        <v>#DIV/0!</v>
      </c>
      <c r="DB20" s="170" t="e">
        <f t="shared" si="30"/>
        <v>#DIV/0!</v>
      </c>
      <c r="DC20" s="170" t="e">
        <f t="shared" si="31"/>
        <v>#DIV/0!</v>
      </c>
      <c r="DD20" s="170" t="e">
        <f t="shared" si="32"/>
        <v>#DIV/0!</v>
      </c>
      <c r="DE20" s="169" t="e">
        <f t="shared" si="33"/>
        <v>#DIV/0!</v>
      </c>
      <c r="DF20" s="170" t="e">
        <f t="shared" si="34"/>
        <v>#DIV/0!</v>
      </c>
      <c r="DG20" s="170" t="e">
        <f t="shared" si="35"/>
        <v>#DIV/0!</v>
      </c>
      <c r="DH20" s="170" t="e">
        <f t="shared" si="36"/>
        <v>#DIV/0!</v>
      </c>
      <c r="DI20" s="170" t="e">
        <f t="shared" si="37"/>
        <v>#DIV/0!</v>
      </c>
      <c r="DJ20" s="170" t="e">
        <f t="shared" si="38"/>
        <v>#DIV/0!</v>
      </c>
      <c r="DK20" s="170" t="e">
        <f t="shared" si="39"/>
        <v>#DIV/0!</v>
      </c>
      <c r="DL20" s="170" t="e">
        <f t="shared" si="39"/>
        <v>#DIV/0!</v>
      </c>
      <c r="DM20" s="170" t="e">
        <f t="shared" si="39"/>
        <v>#DIV/0!</v>
      </c>
      <c r="DN20" s="863" t="e">
        <f t="shared" si="39"/>
        <v>#DIV/0!</v>
      </c>
      <c r="DO20" s="864" t="e">
        <f t="shared" si="102"/>
        <v>#DIV/0!</v>
      </c>
      <c r="DP20" s="169" t="e">
        <f t="shared" si="103"/>
        <v>#DIV/0!</v>
      </c>
      <c r="DQ20" s="170" t="e">
        <f t="shared" si="103"/>
        <v>#DIV/0!</v>
      </c>
      <c r="DR20" s="170" t="e">
        <f t="shared" si="40"/>
        <v>#DIV/0!</v>
      </c>
      <c r="DS20" s="170" t="e">
        <f t="shared" si="40"/>
        <v>#DIV/0!</v>
      </c>
      <c r="DT20" s="170" t="e">
        <f t="shared" si="40"/>
        <v>#DIV/0!</v>
      </c>
      <c r="DU20" s="170" t="e">
        <f t="shared" si="40"/>
        <v>#DIV/0!</v>
      </c>
      <c r="DV20" s="170" t="e">
        <f t="shared" si="40"/>
        <v>#DIV/0!</v>
      </c>
      <c r="DW20" s="170" t="e">
        <f t="shared" si="40"/>
        <v>#DIV/0!</v>
      </c>
      <c r="DX20" s="170" t="e">
        <f t="shared" si="40"/>
        <v>#DIV/0!</v>
      </c>
      <c r="DY20" s="170" t="e">
        <f t="shared" si="40"/>
        <v>#DIV/0!</v>
      </c>
      <c r="DZ20" s="175" t="e">
        <f t="shared" si="104"/>
        <v>#DIV/0!</v>
      </c>
      <c r="EA20" s="176" t="e">
        <f t="shared" si="105"/>
        <v>#DIV/0!</v>
      </c>
      <c r="EB20" s="177" t="e">
        <f t="shared" si="41"/>
        <v>#DIV/0!</v>
      </c>
      <c r="EC20" s="166" t="e">
        <f t="shared" si="42"/>
        <v>#DIV/0!</v>
      </c>
      <c r="ED20" s="166" t="e">
        <f t="shared" si="43"/>
        <v>#DIV/0!</v>
      </c>
      <c r="EE20" s="166" t="e">
        <f t="shared" si="44"/>
        <v>#DIV/0!</v>
      </c>
      <c r="EF20" s="166" t="e">
        <f t="shared" si="45"/>
        <v>#DIV/0!</v>
      </c>
      <c r="EG20" s="166" t="e">
        <f t="shared" si="46"/>
        <v>#DIV/0!</v>
      </c>
      <c r="EH20" s="166" t="e">
        <f t="shared" si="47"/>
        <v>#DIV/0!</v>
      </c>
      <c r="EI20" s="166" t="e">
        <f t="shared" si="48"/>
        <v>#DIV/0!</v>
      </c>
      <c r="EJ20" s="166" t="e">
        <f t="shared" si="49"/>
        <v>#DIV/0!</v>
      </c>
      <c r="EK20" s="166" t="e">
        <f t="shared" si="50"/>
        <v>#DIV/0!</v>
      </c>
      <c r="EL20" s="177" t="e">
        <f t="shared" si="51"/>
        <v>#DIV/0!</v>
      </c>
      <c r="EM20" s="166" t="e">
        <f t="shared" si="52"/>
        <v>#DIV/0!</v>
      </c>
      <c r="EN20" s="166" t="e">
        <f t="shared" si="53"/>
        <v>#DIV/0!</v>
      </c>
      <c r="EO20" s="166" t="e">
        <f t="shared" si="54"/>
        <v>#DIV/0!</v>
      </c>
      <c r="EP20" s="166" t="e">
        <f t="shared" si="55"/>
        <v>#DIV/0!</v>
      </c>
      <c r="EQ20" s="166" t="e">
        <f t="shared" si="56"/>
        <v>#DIV/0!</v>
      </c>
      <c r="ER20" s="166" t="e">
        <f t="shared" si="57"/>
        <v>#DIV/0!</v>
      </c>
      <c r="ES20" s="166" t="e">
        <f t="shared" si="58"/>
        <v>#DIV/0!</v>
      </c>
      <c r="ET20" s="166" t="e">
        <f t="shared" si="59"/>
        <v>#DIV/0!</v>
      </c>
      <c r="EU20" s="166" t="e">
        <f t="shared" si="60"/>
        <v>#DIV/0!</v>
      </c>
      <c r="EV20" s="178" t="e">
        <f t="shared" si="106"/>
        <v>#DIV/0!</v>
      </c>
      <c r="EW20" s="177" t="e">
        <f t="shared" si="61"/>
        <v>#DIV/0!</v>
      </c>
      <c r="EX20" s="166" t="e">
        <f t="shared" si="62"/>
        <v>#DIV/0!</v>
      </c>
      <c r="EY20" s="166" t="e">
        <f t="shared" si="63"/>
        <v>#DIV/0!</v>
      </c>
      <c r="EZ20" s="166" t="e">
        <f t="shared" si="64"/>
        <v>#DIV/0!</v>
      </c>
      <c r="FA20" s="166" t="e">
        <f t="shared" si="65"/>
        <v>#DIV/0!</v>
      </c>
      <c r="FB20" s="166" t="e">
        <f t="shared" si="66"/>
        <v>#DIV/0!</v>
      </c>
      <c r="FC20" s="166" t="e">
        <f t="shared" si="67"/>
        <v>#DIV/0!</v>
      </c>
      <c r="FD20" s="166" t="e">
        <f t="shared" si="68"/>
        <v>#DIV/0!</v>
      </c>
      <c r="FE20" s="166" t="e">
        <f t="shared" si="69"/>
        <v>#DIV/0!</v>
      </c>
      <c r="FF20" s="166" t="e">
        <f t="shared" si="70"/>
        <v>#DIV/0!</v>
      </c>
      <c r="FG20" s="177" t="e">
        <f t="shared" si="71"/>
        <v>#DIV/0!</v>
      </c>
      <c r="FH20" s="166" t="e">
        <f t="shared" si="72"/>
        <v>#DIV/0!</v>
      </c>
      <c r="FI20" s="166" t="e">
        <f t="shared" si="73"/>
        <v>#DIV/0!</v>
      </c>
      <c r="FJ20" s="166" t="e">
        <f t="shared" si="74"/>
        <v>#DIV/0!</v>
      </c>
      <c r="FK20" s="166" t="e">
        <f t="shared" si="75"/>
        <v>#DIV/0!</v>
      </c>
      <c r="FL20" s="166" t="e">
        <f t="shared" si="76"/>
        <v>#DIV/0!</v>
      </c>
      <c r="FM20" s="166" t="e">
        <f t="shared" si="77"/>
        <v>#DIV/0!</v>
      </c>
      <c r="FN20" s="166" t="e">
        <f t="shared" si="78"/>
        <v>#DIV/0!</v>
      </c>
      <c r="FO20" s="166" t="e">
        <f t="shared" si="79"/>
        <v>#DIV/0!</v>
      </c>
      <c r="FP20" s="859" t="e">
        <f t="shared" si="80"/>
        <v>#DIV/0!</v>
      </c>
      <c r="FQ20" s="867" t="e">
        <f t="shared" si="107"/>
        <v>#DIV/0!</v>
      </c>
      <c r="FR20" s="177" t="e">
        <f t="shared" si="81"/>
        <v>#DIV/0!</v>
      </c>
      <c r="FS20" s="166" t="e">
        <f t="shared" si="82"/>
        <v>#DIV/0!</v>
      </c>
      <c r="FT20" s="166" t="e">
        <f t="shared" si="83"/>
        <v>#DIV/0!</v>
      </c>
      <c r="FU20" s="166" t="e">
        <f t="shared" si="84"/>
        <v>#DIV/0!</v>
      </c>
      <c r="FV20" s="166" t="e">
        <f t="shared" si="85"/>
        <v>#DIV/0!</v>
      </c>
      <c r="FW20" s="166" t="e">
        <f t="shared" si="86"/>
        <v>#DIV/0!</v>
      </c>
      <c r="FX20" s="166" t="e">
        <f t="shared" si="87"/>
        <v>#DIV/0!</v>
      </c>
      <c r="FY20" s="166" t="e">
        <f t="shared" si="88"/>
        <v>#DIV/0!</v>
      </c>
      <c r="FZ20" s="166" t="e">
        <f t="shared" si="89"/>
        <v>#DIV/0!</v>
      </c>
      <c r="GA20" s="166" t="e">
        <f t="shared" si="90"/>
        <v>#DIV/0!</v>
      </c>
      <c r="GD20" s="1713"/>
      <c r="GE20" s="195" t="e">
        <f t="shared" si="108"/>
        <v>#DIV/0!</v>
      </c>
      <c r="GF20" s="204" t="e">
        <f t="shared" si="109"/>
        <v>#DIV/0!</v>
      </c>
      <c r="GG20" s="197" t="e">
        <f t="shared" si="109"/>
        <v>#DIV/0!</v>
      </c>
      <c r="GH20" s="197" t="e">
        <f t="shared" si="109"/>
        <v>#DIV/0!</v>
      </c>
      <c r="GI20" s="197" t="e">
        <f t="shared" si="109"/>
        <v>#DIV/0!</v>
      </c>
      <c r="GJ20" s="197" t="e">
        <f t="shared" si="109"/>
        <v>#DIV/0!</v>
      </c>
      <c r="GK20" s="197" t="e">
        <f>HA20+#REF!</f>
        <v>#DIV/0!</v>
      </c>
      <c r="GL20" s="197" t="e">
        <f>HB20+#REF!</f>
        <v>#DIV/0!</v>
      </c>
      <c r="GM20" s="197" t="e">
        <f>HC20+#REF!</f>
        <v>#DIV/0!</v>
      </c>
      <c r="GN20" s="197" t="e">
        <f>HD20+#REF!</f>
        <v>#DIV/0!</v>
      </c>
      <c r="GO20" s="198" t="e">
        <f>HE20+#REF!</f>
        <v>#DIV/0!</v>
      </c>
      <c r="GP20" s="205" t="e">
        <f t="shared" si="110"/>
        <v>#DIV/0!</v>
      </c>
      <c r="GQ20" s="200" t="e">
        <f t="shared" si="111"/>
        <v>#DIV/0!</v>
      </c>
      <c r="GR20" s="201" t="e">
        <f t="shared" si="111"/>
        <v>#DIV/0!</v>
      </c>
      <c r="GS20" s="201" t="e">
        <f t="shared" si="111"/>
        <v>#DIV/0!</v>
      </c>
      <c r="GT20" s="201" t="e">
        <f t="shared" si="111"/>
        <v>#DIV/0!</v>
      </c>
      <c r="GU20" s="201" t="e">
        <f t="shared" si="111"/>
        <v>#DIV/0!</v>
      </c>
      <c r="GV20" s="201" t="e">
        <f t="shared" si="111"/>
        <v>#DIV/0!</v>
      </c>
      <c r="GW20" s="201" t="e">
        <f t="shared" si="111"/>
        <v>#DIV/0!</v>
      </c>
      <c r="GX20" s="201" t="e">
        <f t="shared" si="111"/>
        <v>#DIV/0!</v>
      </c>
      <c r="GY20" s="201" t="e">
        <f t="shared" si="111"/>
        <v>#DIV/0!</v>
      </c>
      <c r="GZ20" s="202" t="e">
        <f t="shared" si="111"/>
        <v>#DIV/0!</v>
      </c>
      <c r="HA20" s="203" t="e">
        <f t="shared" si="112"/>
        <v>#DIV/0!</v>
      </c>
      <c r="HB20" s="204" t="e">
        <f t="shared" si="113"/>
        <v>#DIV/0!</v>
      </c>
      <c r="HC20" s="197" t="e">
        <f t="shared" si="113"/>
        <v>#DIV/0!</v>
      </c>
      <c r="HD20" s="197" t="e">
        <f t="shared" si="113"/>
        <v>#DIV/0!</v>
      </c>
      <c r="HE20" s="197" t="e">
        <f t="shared" si="113"/>
        <v>#DIV/0!</v>
      </c>
      <c r="HF20" s="197" t="e">
        <f t="shared" si="113"/>
        <v>#DIV/0!</v>
      </c>
      <c r="HG20" s="197" t="e">
        <f t="shared" si="113"/>
        <v>#DIV/0!</v>
      </c>
      <c r="HH20" s="197" t="e">
        <f t="shared" si="113"/>
        <v>#DIV/0!</v>
      </c>
      <c r="HI20" s="197" t="e">
        <f t="shared" si="113"/>
        <v>#DIV/0!</v>
      </c>
      <c r="HJ20" s="197" t="e">
        <f t="shared" si="113"/>
        <v>#DIV/0!</v>
      </c>
      <c r="HK20" s="198" t="e">
        <f t="shared" si="113"/>
        <v>#DIV/0!</v>
      </c>
      <c r="HL20" s="203" t="e">
        <f t="shared" si="116"/>
        <v>#DIV/0!</v>
      </c>
      <c r="HM20" s="868" t="e">
        <f t="shared" si="114"/>
        <v>#DIV/0!</v>
      </c>
      <c r="HN20" s="869" t="e">
        <f t="shared" si="115"/>
        <v>#DIV/0!</v>
      </c>
      <c r="HO20" s="869" t="e">
        <f t="shared" si="115"/>
        <v>#DIV/0!</v>
      </c>
      <c r="HP20" s="869" t="e">
        <f t="shared" si="115"/>
        <v>#DIV/0!</v>
      </c>
      <c r="HQ20" s="869" t="e">
        <f t="shared" si="115"/>
        <v>#DIV/0!</v>
      </c>
      <c r="HR20" s="869" t="e">
        <f t="shared" si="115"/>
        <v>#DIV/0!</v>
      </c>
      <c r="HS20" s="869" t="e">
        <f t="shared" si="115"/>
        <v>#DIV/0!</v>
      </c>
      <c r="HT20" s="869" t="e">
        <f t="shared" si="115"/>
        <v>#DIV/0!</v>
      </c>
      <c r="HU20" s="869" t="e">
        <f t="shared" si="115"/>
        <v>#DIV/0!</v>
      </c>
      <c r="HV20" s="870" t="e">
        <f t="shared" si="115"/>
        <v>#DIV/0!</v>
      </c>
      <c r="IL20" s="116"/>
      <c r="IM20" s="116"/>
      <c r="IN20" s="116"/>
      <c r="IO20" s="116"/>
      <c r="IP20" s="116"/>
      <c r="IQ20" s="116"/>
      <c r="IR20" s="116"/>
      <c r="IS20" s="116"/>
      <c r="IT20" s="116"/>
      <c r="IU20" s="116"/>
      <c r="IV20" s="116"/>
    </row>
    <row r="21" spans="1:256" ht="15.75" customHeight="1" thickBot="1" x14ac:dyDescent="0.2">
      <c r="A21" s="191">
        <v>26</v>
      </c>
      <c r="B21" s="192"/>
      <c r="C21" s="193"/>
      <c r="D21" s="193"/>
      <c r="E21" s="193"/>
      <c r="F21" s="193"/>
      <c r="G21" s="194"/>
      <c r="H21" s="194"/>
      <c r="I21" s="194"/>
      <c r="J21" s="194"/>
      <c r="K21" s="194"/>
      <c r="L21" s="166">
        <v>0</v>
      </c>
      <c r="M21" s="166">
        <v>0</v>
      </c>
      <c r="N21" s="166">
        <v>0</v>
      </c>
      <c r="O21" s="166">
        <v>0</v>
      </c>
      <c r="P21" s="166">
        <v>0</v>
      </c>
      <c r="Q21" s="166">
        <v>0</v>
      </c>
      <c r="R21" s="166">
        <v>0</v>
      </c>
      <c r="S21" s="166">
        <v>0</v>
      </c>
      <c r="T21" s="166">
        <v>0</v>
      </c>
      <c r="U21" s="859">
        <v>0</v>
      </c>
      <c r="V21" s="866">
        <f t="shared" si="95"/>
        <v>0</v>
      </c>
      <c r="W21" s="861">
        <f t="shared" si="96"/>
        <v>0</v>
      </c>
      <c r="X21" s="169">
        <v>0</v>
      </c>
      <c r="Y21" s="170">
        <v>0</v>
      </c>
      <c r="Z21" s="170">
        <v>0</v>
      </c>
      <c r="AA21" s="170">
        <v>0</v>
      </c>
      <c r="AB21" s="170">
        <v>0</v>
      </c>
      <c r="AC21" s="170">
        <v>0</v>
      </c>
      <c r="AD21" s="170">
        <v>0</v>
      </c>
      <c r="AE21" s="170">
        <v>0</v>
      </c>
      <c r="AF21" s="170">
        <v>0</v>
      </c>
      <c r="AG21" s="170">
        <v>0</v>
      </c>
      <c r="AH21" s="169">
        <v>0</v>
      </c>
      <c r="AI21" s="170">
        <v>0</v>
      </c>
      <c r="AJ21" s="170">
        <v>0</v>
      </c>
      <c r="AK21" s="170">
        <v>0</v>
      </c>
      <c r="AL21" s="170">
        <v>0</v>
      </c>
      <c r="AM21" s="170">
        <v>0</v>
      </c>
      <c r="AN21" s="170">
        <v>0</v>
      </c>
      <c r="AO21" s="170">
        <v>0</v>
      </c>
      <c r="AP21" s="170">
        <v>0</v>
      </c>
      <c r="AQ21" s="170">
        <v>0</v>
      </c>
      <c r="AR21" s="171">
        <f t="shared" si="97"/>
        <v>0</v>
      </c>
      <c r="AS21" s="169">
        <v>0</v>
      </c>
      <c r="AT21" s="170">
        <v>0</v>
      </c>
      <c r="AU21" s="170">
        <v>0</v>
      </c>
      <c r="AV21" s="170">
        <v>0</v>
      </c>
      <c r="AW21" s="170">
        <v>0</v>
      </c>
      <c r="AX21" s="170">
        <v>0</v>
      </c>
      <c r="AY21" s="170">
        <v>0</v>
      </c>
      <c r="AZ21" s="170">
        <v>0</v>
      </c>
      <c r="BA21" s="170">
        <v>0</v>
      </c>
      <c r="BB21" s="170">
        <v>0</v>
      </c>
      <c r="BC21" s="169">
        <v>0</v>
      </c>
      <c r="BD21" s="170">
        <v>0</v>
      </c>
      <c r="BE21" s="170">
        <v>0</v>
      </c>
      <c r="BF21" s="170">
        <v>0</v>
      </c>
      <c r="BG21" s="170">
        <v>0</v>
      </c>
      <c r="BH21" s="170">
        <v>0</v>
      </c>
      <c r="BI21" s="170">
        <v>0</v>
      </c>
      <c r="BJ21" s="170">
        <v>0</v>
      </c>
      <c r="BK21" s="170">
        <v>0</v>
      </c>
      <c r="BL21" s="170">
        <v>0</v>
      </c>
      <c r="BM21" s="862">
        <f t="shared" si="98"/>
        <v>0</v>
      </c>
      <c r="BN21" s="169">
        <v>0</v>
      </c>
      <c r="BO21" s="170">
        <v>0</v>
      </c>
      <c r="BP21" s="170">
        <v>0</v>
      </c>
      <c r="BQ21" s="170">
        <v>0</v>
      </c>
      <c r="BR21" s="170">
        <v>0</v>
      </c>
      <c r="BS21" s="170">
        <v>0</v>
      </c>
      <c r="BT21" s="170">
        <v>0</v>
      </c>
      <c r="BU21" s="170">
        <v>0</v>
      </c>
      <c r="BV21" s="170">
        <v>0</v>
      </c>
      <c r="BW21" s="170">
        <v>0</v>
      </c>
      <c r="BX21" s="172" t="e">
        <f t="shared" si="99"/>
        <v>#DIV/0!</v>
      </c>
      <c r="BY21" s="173" t="e">
        <f t="shared" si="100"/>
        <v>#DIV/0!</v>
      </c>
      <c r="BZ21" s="169" t="e">
        <f t="shared" si="6"/>
        <v>#DIV/0!</v>
      </c>
      <c r="CA21" s="170" t="e">
        <f t="shared" si="7"/>
        <v>#DIV/0!</v>
      </c>
      <c r="CB21" s="170" t="e">
        <f t="shared" si="8"/>
        <v>#DIV/0!</v>
      </c>
      <c r="CC21" s="170" t="e">
        <f t="shared" si="9"/>
        <v>#DIV/0!</v>
      </c>
      <c r="CD21" s="170" t="e">
        <f t="shared" si="10"/>
        <v>#DIV/0!</v>
      </c>
      <c r="CE21" s="170" t="e">
        <f t="shared" si="11"/>
        <v>#DIV/0!</v>
      </c>
      <c r="CF21" s="170" t="e">
        <f t="shared" si="12"/>
        <v>#DIV/0!</v>
      </c>
      <c r="CG21" s="170" t="e">
        <f t="shared" si="13"/>
        <v>#DIV/0!</v>
      </c>
      <c r="CH21" s="170" t="e">
        <f t="shared" si="14"/>
        <v>#DIV/0!</v>
      </c>
      <c r="CI21" s="170" t="e">
        <f t="shared" si="15"/>
        <v>#DIV/0!</v>
      </c>
      <c r="CJ21" s="169" t="e">
        <f t="shared" si="16"/>
        <v>#DIV/0!</v>
      </c>
      <c r="CK21" s="170" t="e">
        <f t="shared" si="17"/>
        <v>#DIV/0!</v>
      </c>
      <c r="CL21" s="170" t="e">
        <f t="shared" si="18"/>
        <v>#DIV/0!</v>
      </c>
      <c r="CM21" s="170" t="e">
        <f t="shared" si="19"/>
        <v>#DIV/0!</v>
      </c>
      <c r="CN21" s="170" t="e">
        <f t="shared" si="20"/>
        <v>#DIV/0!</v>
      </c>
      <c r="CO21" s="170" t="e">
        <f t="shared" si="21"/>
        <v>#DIV/0!</v>
      </c>
      <c r="CP21" s="170" t="e">
        <f t="shared" si="22"/>
        <v>#DIV/0!</v>
      </c>
      <c r="CQ21" s="170" t="e">
        <f t="shared" si="22"/>
        <v>#DIV/0!</v>
      </c>
      <c r="CR21" s="170" t="e">
        <f t="shared" si="22"/>
        <v>#DIV/0!</v>
      </c>
      <c r="CS21" s="170" t="e">
        <f t="shared" si="22"/>
        <v>#DIV/0!</v>
      </c>
      <c r="CT21" s="174" t="e">
        <f t="shared" si="101"/>
        <v>#DIV/0!</v>
      </c>
      <c r="CU21" s="169" t="e">
        <f t="shared" si="23"/>
        <v>#DIV/0!</v>
      </c>
      <c r="CV21" s="170" t="e">
        <f t="shared" si="24"/>
        <v>#DIV/0!</v>
      </c>
      <c r="CW21" s="170" t="e">
        <f t="shared" si="25"/>
        <v>#DIV/0!</v>
      </c>
      <c r="CX21" s="170" t="e">
        <f t="shared" si="26"/>
        <v>#DIV/0!</v>
      </c>
      <c r="CY21" s="170" t="e">
        <f t="shared" si="27"/>
        <v>#DIV/0!</v>
      </c>
      <c r="CZ21" s="170" t="e">
        <f t="shared" si="28"/>
        <v>#DIV/0!</v>
      </c>
      <c r="DA21" s="170" t="e">
        <f t="shared" si="29"/>
        <v>#DIV/0!</v>
      </c>
      <c r="DB21" s="170" t="e">
        <f t="shared" si="30"/>
        <v>#DIV/0!</v>
      </c>
      <c r="DC21" s="170" t="e">
        <f t="shared" si="31"/>
        <v>#DIV/0!</v>
      </c>
      <c r="DD21" s="170" t="e">
        <f t="shared" si="32"/>
        <v>#DIV/0!</v>
      </c>
      <c r="DE21" s="169" t="e">
        <f t="shared" si="33"/>
        <v>#DIV/0!</v>
      </c>
      <c r="DF21" s="170" t="e">
        <f t="shared" si="34"/>
        <v>#DIV/0!</v>
      </c>
      <c r="DG21" s="170" t="e">
        <f t="shared" si="35"/>
        <v>#DIV/0!</v>
      </c>
      <c r="DH21" s="170" t="e">
        <f t="shared" si="36"/>
        <v>#DIV/0!</v>
      </c>
      <c r="DI21" s="170" t="e">
        <f t="shared" si="37"/>
        <v>#DIV/0!</v>
      </c>
      <c r="DJ21" s="170" t="e">
        <f t="shared" si="38"/>
        <v>#DIV/0!</v>
      </c>
      <c r="DK21" s="170" t="e">
        <f t="shared" si="39"/>
        <v>#DIV/0!</v>
      </c>
      <c r="DL21" s="170" t="e">
        <f t="shared" si="39"/>
        <v>#DIV/0!</v>
      </c>
      <c r="DM21" s="170" t="e">
        <f t="shared" si="39"/>
        <v>#DIV/0!</v>
      </c>
      <c r="DN21" s="863" t="e">
        <f t="shared" si="39"/>
        <v>#DIV/0!</v>
      </c>
      <c r="DO21" s="864" t="e">
        <f t="shared" si="102"/>
        <v>#DIV/0!</v>
      </c>
      <c r="DP21" s="169" t="e">
        <f t="shared" si="103"/>
        <v>#DIV/0!</v>
      </c>
      <c r="DQ21" s="170" t="e">
        <f t="shared" si="103"/>
        <v>#DIV/0!</v>
      </c>
      <c r="DR21" s="170" t="e">
        <f t="shared" si="40"/>
        <v>#DIV/0!</v>
      </c>
      <c r="DS21" s="170" t="e">
        <f t="shared" si="40"/>
        <v>#DIV/0!</v>
      </c>
      <c r="DT21" s="170" t="e">
        <f t="shared" si="40"/>
        <v>#DIV/0!</v>
      </c>
      <c r="DU21" s="170" t="e">
        <f t="shared" si="40"/>
        <v>#DIV/0!</v>
      </c>
      <c r="DV21" s="170" t="e">
        <f t="shared" si="40"/>
        <v>#DIV/0!</v>
      </c>
      <c r="DW21" s="170" t="e">
        <f t="shared" si="40"/>
        <v>#DIV/0!</v>
      </c>
      <c r="DX21" s="170" t="e">
        <f t="shared" si="40"/>
        <v>#DIV/0!</v>
      </c>
      <c r="DY21" s="170" t="e">
        <f t="shared" si="40"/>
        <v>#DIV/0!</v>
      </c>
      <c r="DZ21" s="175" t="e">
        <f t="shared" si="104"/>
        <v>#DIV/0!</v>
      </c>
      <c r="EA21" s="176" t="e">
        <f t="shared" si="105"/>
        <v>#DIV/0!</v>
      </c>
      <c r="EB21" s="177" t="e">
        <f t="shared" si="41"/>
        <v>#DIV/0!</v>
      </c>
      <c r="EC21" s="166" t="e">
        <f t="shared" si="42"/>
        <v>#DIV/0!</v>
      </c>
      <c r="ED21" s="166" t="e">
        <f t="shared" si="43"/>
        <v>#DIV/0!</v>
      </c>
      <c r="EE21" s="166" t="e">
        <f t="shared" si="44"/>
        <v>#DIV/0!</v>
      </c>
      <c r="EF21" s="166" t="e">
        <f t="shared" si="45"/>
        <v>#DIV/0!</v>
      </c>
      <c r="EG21" s="166" t="e">
        <f t="shared" si="46"/>
        <v>#DIV/0!</v>
      </c>
      <c r="EH21" s="166" t="e">
        <f t="shared" si="47"/>
        <v>#DIV/0!</v>
      </c>
      <c r="EI21" s="166" t="e">
        <f t="shared" si="48"/>
        <v>#DIV/0!</v>
      </c>
      <c r="EJ21" s="166" t="e">
        <f t="shared" si="49"/>
        <v>#DIV/0!</v>
      </c>
      <c r="EK21" s="166" t="e">
        <f t="shared" si="50"/>
        <v>#DIV/0!</v>
      </c>
      <c r="EL21" s="177" t="e">
        <f t="shared" si="51"/>
        <v>#DIV/0!</v>
      </c>
      <c r="EM21" s="166" t="e">
        <f t="shared" si="52"/>
        <v>#DIV/0!</v>
      </c>
      <c r="EN21" s="166" t="e">
        <f t="shared" si="53"/>
        <v>#DIV/0!</v>
      </c>
      <c r="EO21" s="166" t="e">
        <f t="shared" si="54"/>
        <v>#DIV/0!</v>
      </c>
      <c r="EP21" s="166" t="e">
        <f t="shared" si="55"/>
        <v>#DIV/0!</v>
      </c>
      <c r="EQ21" s="166" t="e">
        <f t="shared" si="56"/>
        <v>#DIV/0!</v>
      </c>
      <c r="ER21" s="166" t="e">
        <f t="shared" si="57"/>
        <v>#DIV/0!</v>
      </c>
      <c r="ES21" s="166" t="e">
        <f t="shared" si="58"/>
        <v>#DIV/0!</v>
      </c>
      <c r="ET21" s="166" t="e">
        <f t="shared" si="59"/>
        <v>#DIV/0!</v>
      </c>
      <c r="EU21" s="166" t="e">
        <f t="shared" si="60"/>
        <v>#DIV/0!</v>
      </c>
      <c r="EV21" s="178" t="e">
        <f t="shared" si="106"/>
        <v>#DIV/0!</v>
      </c>
      <c r="EW21" s="177" t="e">
        <f t="shared" si="61"/>
        <v>#DIV/0!</v>
      </c>
      <c r="EX21" s="166" t="e">
        <f t="shared" si="62"/>
        <v>#DIV/0!</v>
      </c>
      <c r="EY21" s="166" t="e">
        <f t="shared" si="63"/>
        <v>#DIV/0!</v>
      </c>
      <c r="EZ21" s="166" t="e">
        <f t="shared" si="64"/>
        <v>#DIV/0!</v>
      </c>
      <c r="FA21" s="166" t="e">
        <f t="shared" si="65"/>
        <v>#DIV/0!</v>
      </c>
      <c r="FB21" s="166" t="e">
        <f t="shared" si="66"/>
        <v>#DIV/0!</v>
      </c>
      <c r="FC21" s="166" t="e">
        <f t="shared" si="67"/>
        <v>#DIV/0!</v>
      </c>
      <c r="FD21" s="166" t="e">
        <f t="shared" si="68"/>
        <v>#DIV/0!</v>
      </c>
      <c r="FE21" s="166" t="e">
        <f t="shared" si="69"/>
        <v>#DIV/0!</v>
      </c>
      <c r="FF21" s="166" t="e">
        <f t="shared" si="70"/>
        <v>#DIV/0!</v>
      </c>
      <c r="FG21" s="177" t="e">
        <f t="shared" si="71"/>
        <v>#DIV/0!</v>
      </c>
      <c r="FH21" s="166" t="e">
        <f t="shared" si="72"/>
        <v>#DIV/0!</v>
      </c>
      <c r="FI21" s="166" t="e">
        <f t="shared" si="73"/>
        <v>#DIV/0!</v>
      </c>
      <c r="FJ21" s="166" t="e">
        <f t="shared" si="74"/>
        <v>#DIV/0!</v>
      </c>
      <c r="FK21" s="166" t="e">
        <f t="shared" si="75"/>
        <v>#DIV/0!</v>
      </c>
      <c r="FL21" s="166" t="e">
        <f t="shared" si="76"/>
        <v>#DIV/0!</v>
      </c>
      <c r="FM21" s="166" t="e">
        <f t="shared" si="77"/>
        <v>#DIV/0!</v>
      </c>
      <c r="FN21" s="166" t="e">
        <f t="shared" si="78"/>
        <v>#DIV/0!</v>
      </c>
      <c r="FO21" s="166" t="e">
        <f t="shared" si="79"/>
        <v>#DIV/0!</v>
      </c>
      <c r="FP21" s="859" t="e">
        <f t="shared" si="80"/>
        <v>#DIV/0!</v>
      </c>
      <c r="FQ21" s="867" t="e">
        <f t="shared" si="107"/>
        <v>#DIV/0!</v>
      </c>
      <c r="FR21" s="177" t="e">
        <f t="shared" si="81"/>
        <v>#DIV/0!</v>
      </c>
      <c r="FS21" s="166" t="e">
        <f t="shared" si="82"/>
        <v>#DIV/0!</v>
      </c>
      <c r="FT21" s="166" t="e">
        <f t="shared" si="83"/>
        <v>#DIV/0!</v>
      </c>
      <c r="FU21" s="166" t="e">
        <f t="shared" si="84"/>
        <v>#DIV/0!</v>
      </c>
      <c r="FV21" s="166" t="e">
        <f t="shared" si="85"/>
        <v>#DIV/0!</v>
      </c>
      <c r="FW21" s="166" t="e">
        <f t="shared" si="86"/>
        <v>#DIV/0!</v>
      </c>
      <c r="FX21" s="166" t="e">
        <f t="shared" si="87"/>
        <v>#DIV/0!</v>
      </c>
      <c r="FY21" s="166" t="e">
        <f t="shared" si="88"/>
        <v>#DIV/0!</v>
      </c>
      <c r="FZ21" s="166" t="e">
        <f t="shared" si="89"/>
        <v>#DIV/0!</v>
      </c>
      <c r="GA21" s="166" t="e">
        <f t="shared" si="90"/>
        <v>#DIV/0!</v>
      </c>
      <c r="GD21" s="1713"/>
      <c r="GE21" s="195" t="e">
        <f t="shared" si="108"/>
        <v>#DIV/0!</v>
      </c>
      <c r="GF21" s="204" t="e">
        <f t="shared" si="109"/>
        <v>#DIV/0!</v>
      </c>
      <c r="GG21" s="197" t="e">
        <f t="shared" si="109"/>
        <v>#DIV/0!</v>
      </c>
      <c r="GH21" s="197" t="e">
        <f t="shared" si="109"/>
        <v>#DIV/0!</v>
      </c>
      <c r="GI21" s="197" t="e">
        <f t="shared" si="109"/>
        <v>#DIV/0!</v>
      </c>
      <c r="GJ21" s="197" t="e">
        <f t="shared" si="109"/>
        <v>#DIV/0!</v>
      </c>
      <c r="GK21" s="197" t="e">
        <f>HA21+#REF!</f>
        <v>#DIV/0!</v>
      </c>
      <c r="GL21" s="197" t="e">
        <f>HB21+#REF!</f>
        <v>#DIV/0!</v>
      </c>
      <c r="GM21" s="197" t="e">
        <f>HC21+#REF!</f>
        <v>#DIV/0!</v>
      </c>
      <c r="GN21" s="197" t="e">
        <f>HD21+#REF!</f>
        <v>#DIV/0!</v>
      </c>
      <c r="GO21" s="198" t="e">
        <f>HE21+#REF!</f>
        <v>#DIV/0!</v>
      </c>
      <c r="GP21" s="205" t="e">
        <f t="shared" si="110"/>
        <v>#DIV/0!</v>
      </c>
      <c r="GQ21" s="200" t="e">
        <f t="shared" si="111"/>
        <v>#DIV/0!</v>
      </c>
      <c r="GR21" s="201" t="e">
        <f t="shared" si="111"/>
        <v>#DIV/0!</v>
      </c>
      <c r="GS21" s="201" t="e">
        <f t="shared" si="111"/>
        <v>#DIV/0!</v>
      </c>
      <c r="GT21" s="201" t="e">
        <f t="shared" si="111"/>
        <v>#DIV/0!</v>
      </c>
      <c r="GU21" s="201" t="e">
        <f t="shared" si="111"/>
        <v>#DIV/0!</v>
      </c>
      <c r="GV21" s="201" t="e">
        <f t="shared" si="111"/>
        <v>#DIV/0!</v>
      </c>
      <c r="GW21" s="201" t="e">
        <f t="shared" si="111"/>
        <v>#DIV/0!</v>
      </c>
      <c r="GX21" s="201" t="e">
        <f t="shared" si="111"/>
        <v>#DIV/0!</v>
      </c>
      <c r="GY21" s="201" t="e">
        <f t="shared" si="111"/>
        <v>#DIV/0!</v>
      </c>
      <c r="GZ21" s="202" t="e">
        <f t="shared" si="111"/>
        <v>#DIV/0!</v>
      </c>
      <c r="HA21" s="203" t="e">
        <f t="shared" si="112"/>
        <v>#DIV/0!</v>
      </c>
      <c r="HB21" s="204" t="e">
        <f t="shared" si="113"/>
        <v>#DIV/0!</v>
      </c>
      <c r="HC21" s="197" t="e">
        <f t="shared" si="113"/>
        <v>#DIV/0!</v>
      </c>
      <c r="HD21" s="197" t="e">
        <f t="shared" si="113"/>
        <v>#DIV/0!</v>
      </c>
      <c r="HE21" s="197" t="e">
        <f t="shared" si="113"/>
        <v>#DIV/0!</v>
      </c>
      <c r="HF21" s="197" t="e">
        <f t="shared" si="113"/>
        <v>#DIV/0!</v>
      </c>
      <c r="HG21" s="197" t="e">
        <f t="shared" si="113"/>
        <v>#DIV/0!</v>
      </c>
      <c r="HH21" s="197" t="e">
        <f t="shared" si="113"/>
        <v>#DIV/0!</v>
      </c>
      <c r="HI21" s="197" t="e">
        <f t="shared" si="113"/>
        <v>#DIV/0!</v>
      </c>
      <c r="HJ21" s="197" t="e">
        <f t="shared" si="113"/>
        <v>#DIV/0!</v>
      </c>
      <c r="HK21" s="198" t="e">
        <f t="shared" si="113"/>
        <v>#DIV/0!</v>
      </c>
      <c r="HL21" s="203" t="e">
        <f t="shared" si="116"/>
        <v>#DIV/0!</v>
      </c>
      <c r="HM21" s="868" t="e">
        <f t="shared" si="114"/>
        <v>#DIV/0!</v>
      </c>
      <c r="HN21" s="869" t="e">
        <f t="shared" si="115"/>
        <v>#DIV/0!</v>
      </c>
      <c r="HO21" s="869" t="e">
        <f t="shared" si="115"/>
        <v>#DIV/0!</v>
      </c>
      <c r="HP21" s="869" t="e">
        <f t="shared" si="115"/>
        <v>#DIV/0!</v>
      </c>
      <c r="HQ21" s="869" t="e">
        <f t="shared" si="115"/>
        <v>#DIV/0!</v>
      </c>
      <c r="HR21" s="869" t="e">
        <f t="shared" si="115"/>
        <v>#DIV/0!</v>
      </c>
      <c r="HS21" s="869" t="e">
        <f t="shared" si="115"/>
        <v>#DIV/0!</v>
      </c>
      <c r="HT21" s="869" t="e">
        <f t="shared" si="115"/>
        <v>#DIV/0!</v>
      </c>
      <c r="HU21" s="869" t="e">
        <f t="shared" si="115"/>
        <v>#DIV/0!</v>
      </c>
      <c r="HV21" s="870" t="e">
        <f t="shared" si="115"/>
        <v>#DIV/0!</v>
      </c>
      <c r="IL21" s="116"/>
      <c r="IM21" s="116"/>
      <c r="IN21" s="116"/>
      <c r="IO21" s="116"/>
      <c r="IP21" s="116"/>
      <c r="IQ21" s="116"/>
      <c r="IR21" s="116"/>
      <c r="IS21" s="116"/>
      <c r="IT21" s="116"/>
      <c r="IU21" s="116"/>
      <c r="IV21" s="116"/>
    </row>
    <row r="22" spans="1:256" ht="15.75" customHeight="1" thickBot="1" x14ac:dyDescent="0.2">
      <c r="A22" s="191">
        <v>28</v>
      </c>
      <c r="B22" s="192"/>
      <c r="C22" s="193"/>
      <c r="D22" s="193"/>
      <c r="E22" s="193"/>
      <c r="F22" s="193"/>
      <c r="G22" s="194"/>
      <c r="H22" s="194"/>
      <c r="I22" s="194"/>
      <c r="J22" s="194"/>
      <c r="K22" s="194"/>
      <c r="L22" s="166">
        <v>0</v>
      </c>
      <c r="M22" s="166">
        <v>0</v>
      </c>
      <c r="N22" s="166">
        <v>0</v>
      </c>
      <c r="O22" s="166">
        <v>0</v>
      </c>
      <c r="P22" s="166">
        <v>0</v>
      </c>
      <c r="Q22" s="166">
        <v>0</v>
      </c>
      <c r="R22" s="166">
        <v>0</v>
      </c>
      <c r="S22" s="166">
        <v>0</v>
      </c>
      <c r="T22" s="166">
        <v>0</v>
      </c>
      <c r="U22" s="859">
        <v>0</v>
      </c>
      <c r="V22" s="866">
        <f t="shared" si="95"/>
        <v>0</v>
      </c>
      <c r="W22" s="861">
        <f t="shared" si="96"/>
        <v>0</v>
      </c>
      <c r="X22" s="169">
        <v>0</v>
      </c>
      <c r="Y22" s="170">
        <v>0</v>
      </c>
      <c r="Z22" s="170">
        <v>0</v>
      </c>
      <c r="AA22" s="170">
        <v>0</v>
      </c>
      <c r="AB22" s="170">
        <v>0</v>
      </c>
      <c r="AC22" s="170">
        <v>0</v>
      </c>
      <c r="AD22" s="170">
        <v>0</v>
      </c>
      <c r="AE22" s="170">
        <v>0</v>
      </c>
      <c r="AF22" s="170">
        <v>0</v>
      </c>
      <c r="AG22" s="170">
        <v>0</v>
      </c>
      <c r="AH22" s="169">
        <v>0</v>
      </c>
      <c r="AI22" s="170">
        <v>0</v>
      </c>
      <c r="AJ22" s="170">
        <v>0</v>
      </c>
      <c r="AK22" s="170">
        <v>0</v>
      </c>
      <c r="AL22" s="170">
        <v>0</v>
      </c>
      <c r="AM22" s="170">
        <v>0</v>
      </c>
      <c r="AN22" s="170">
        <v>0</v>
      </c>
      <c r="AO22" s="170">
        <v>0</v>
      </c>
      <c r="AP22" s="170">
        <v>0</v>
      </c>
      <c r="AQ22" s="170">
        <v>0</v>
      </c>
      <c r="AR22" s="171">
        <f t="shared" si="97"/>
        <v>0</v>
      </c>
      <c r="AS22" s="169">
        <v>0</v>
      </c>
      <c r="AT22" s="170">
        <v>0</v>
      </c>
      <c r="AU22" s="170">
        <v>0</v>
      </c>
      <c r="AV22" s="170">
        <v>0</v>
      </c>
      <c r="AW22" s="170">
        <v>0</v>
      </c>
      <c r="AX22" s="170">
        <v>0</v>
      </c>
      <c r="AY22" s="170">
        <v>0</v>
      </c>
      <c r="AZ22" s="170">
        <v>0</v>
      </c>
      <c r="BA22" s="170">
        <v>0</v>
      </c>
      <c r="BB22" s="170">
        <v>0</v>
      </c>
      <c r="BC22" s="169">
        <v>0</v>
      </c>
      <c r="BD22" s="170">
        <v>0</v>
      </c>
      <c r="BE22" s="170">
        <v>0</v>
      </c>
      <c r="BF22" s="170">
        <v>0</v>
      </c>
      <c r="BG22" s="170">
        <v>0</v>
      </c>
      <c r="BH22" s="170">
        <v>0</v>
      </c>
      <c r="BI22" s="170">
        <v>0</v>
      </c>
      <c r="BJ22" s="170">
        <v>0</v>
      </c>
      <c r="BK22" s="170">
        <v>0</v>
      </c>
      <c r="BL22" s="170">
        <v>0</v>
      </c>
      <c r="BM22" s="862">
        <f t="shared" si="98"/>
        <v>0</v>
      </c>
      <c r="BN22" s="169">
        <v>0</v>
      </c>
      <c r="BO22" s="170">
        <v>0</v>
      </c>
      <c r="BP22" s="170">
        <v>0</v>
      </c>
      <c r="BQ22" s="170">
        <v>0</v>
      </c>
      <c r="BR22" s="170">
        <v>0</v>
      </c>
      <c r="BS22" s="170">
        <v>0</v>
      </c>
      <c r="BT22" s="170">
        <v>0</v>
      </c>
      <c r="BU22" s="170">
        <v>0</v>
      </c>
      <c r="BV22" s="170">
        <v>0</v>
      </c>
      <c r="BW22" s="170">
        <v>0</v>
      </c>
      <c r="BX22" s="172" t="e">
        <f t="shared" si="99"/>
        <v>#DIV/0!</v>
      </c>
      <c r="BY22" s="173" t="e">
        <f t="shared" si="100"/>
        <v>#DIV/0!</v>
      </c>
      <c r="BZ22" s="169" t="e">
        <f t="shared" si="6"/>
        <v>#DIV/0!</v>
      </c>
      <c r="CA22" s="170" t="e">
        <f t="shared" si="7"/>
        <v>#DIV/0!</v>
      </c>
      <c r="CB22" s="170" t="e">
        <f t="shared" si="8"/>
        <v>#DIV/0!</v>
      </c>
      <c r="CC22" s="170" t="e">
        <f t="shared" si="9"/>
        <v>#DIV/0!</v>
      </c>
      <c r="CD22" s="170" t="e">
        <f t="shared" si="10"/>
        <v>#DIV/0!</v>
      </c>
      <c r="CE22" s="170" t="e">
        <f t="shared" si="11"/>
        <v>#DIV/0!</v>
      </c>
      <c r="CF22" s="170" t="e">
        <f t="shared" si="12"/>
        <v>#DIV/0!</v>
      </c>
      <c r="CG22" s="170" t="e">
        <f t="shared" si="13"/>
        <v>#DIV/0!</v>
      </c>
      <c r="CH22" s="170" t="e">
        <f t="shared" si="14"/>
        <v>#DIV/0!</v>
      </c>
      <c r="CI22" s="170" t="e">
        <f t="shared" si="15"/>
        <v>#DIV/0!</v>
      </c>
      <c r="CJ22" s="169" t="e">
        <f t="shared" si="16"/>
        <v>#DIV/0!</v>
      </c>
      <c r="CK22" s="170" t="e">
        <f t="shared" si="17"/>
        <v>#DIV/0!</v>
      </c>
      <c r="CL22" s="170" t="e">
        <f t="shared" si="18"/>
        <v>#DIV/0!</v>
      </c>
      <c r="CM22" s="170" t="e">
        <f t="shared" si="19"/>
        <v>#DIV/0!</v>
      </c>
      <c r="CN22" s="170" t="e">
        <f t="shared" si="20"/>
        <v>#DIV/0!</v>
      </c>
      <c r="CO22" s="170" t="e">
        <f t="shared" si="21"/>
        <v>#DIV/0!</v>
      </c>
      <c r="CP22" s="170" t="e">
        <f t="shared" si="22"/>
        <v>#DIV/0!</v>
      </c>
      <c r="CQ22" s="170" t="e">
        <f t="shared" si="22"/>
        <v>#DIV/0!</v>
      </c>
      <c r="CR22" s="170" t="e">
        <f t="shared" si="22"/>
        <v>#DIV/0!</v>
      </c>
      <c r="CS22" s="170" t="e">
        <f t="shared" si="22"/>
        <v>#DIV/0!</v>
      </c>
      <c r="CT22" s="174" t="e">
        <f t="shared" si="101"/>
        <v>#DIV/0!</v>
      </c>
      <c r="CU22" s="169" t="e">
        <f t="shared" si="23"/>
        <v>#DIV/0!</v>
      </c>
      <c r="CV22" s="170" t="e">
        <f t="shared" si="24"/>
        <v>#DIV/0!</v>
      </c>
      <c r="CW22" s="170" t="e">
        <f t="shared" si="25"/>
        <v>#DIV/0!</v>
      </c>
      <c r="CX22" s="170" t="e">
        <f t="shared" si="26"/>
        <v>#DIV/0!</v>
      </c>
      <c r="CY22" s="170" t="e">
        <f t="shared" si="27"/>
        <v>#DIV/0!</v>
      </c>
      <c r="CZ22" s="170" t="e">
        <f t="shared" si="28"/>
        <v>#DIV/0!</v>
      </c>
      <c r="DA22" s="170" t="e">
        <f t="shared" si="29"/>
        <v>#DIV/0!</v>
      </c>
      <c r="DB22" s="170" t="e">
        <f t="shared" si="30"/>
        <v>#DIV/0!</v>
      </c>
      <c r="DC22" s="170" t="e">
        <f t="shared" si="31"/>
        <v>#DIV/0!</v>
      </c>
      <c r="DD22" s="170" t="e">
        <f t="shared" si="32"/>
        <v>#DIV/0!</v>
      </c>
      <c r="DE22" s="169" t="e">
        <f t="shared" si="33"/>
        <v>#DIV/0!</v>
      </c>
      <c r="DF22" s="170" t="e">
        <f t="shared" si="34"/>
        <v>#DIV/0!</v>
      </c>
      <c r="DG22" s="170" t="e">
        <f t="shared" si="35"/>
        <v>#DIV/0!</v>
      </c>
      <c r="DH22" s="170" t="e">
        <f t="shared" si="36"/>
        <v>#DIV/0!</v>
      </c>
      <c r="DI22" s="170" t="e">
        <f t="shared" si="37"/>
        <v>#DIV/0!</v>
      </c>
      <c r="DJ22" s="170" t="e">
        <f t="shared" si="38"/>
        <v>#DIV/0!</v>
      </c>
      <c r="DK22" s="170" t="e">
        <f t="shared" si="39"/>
        <v>#DIV/0!</v>
      </c>
      <c r="DL22" s="170" t="e">
        <f t="shared" si="39"/>
        <v>#DIV/0!</v>
      </c>
      <c r="DM22" s="170" t="e">
        <f t="shared" si="39"/>
        <v>#DIV/0!</v>
      </c>
      <c r="DN22" s="863" t="e">
        <f t="shared" si="39"/>
        <v>#DIV/0!</v>
      </c>
      <c r="DO22" s="864" t="e">
        <f t="shared" si="102"/>
        <v>#DIV/0!</v>
      </c>
      <c r="DP22" s="169" t="e">
        <f t="shared" si="103"/>
        <v>#DIV/0!</v>
      </c>
      <c r="DQ22" s="170" t="e">
        <f t="shared" si="103"/>
        <v>#DIV/0!</v>
      </c>
      <c r="DR22" s="170" t="e">
        <f t="shared" si="40"/>
        <v>#DIV/0!</v>
      </c>
      <c r="DS22" s="170" t="e">
        <f t="shared" si="40"/>
        <v>#DIV/0!</v>
      </c>
      <c r="DT22" s="170" t="e">
        <f t="shared" si="40"/>
        <v>#DIV/0!</v>
      </c>
      <c r="DU22" s="170" t="e">
        <f t="shared" si="40"/>
        <v>#DIV/0!</v>
      </c>
      <c r="DV22" s="170" t="e">
        <f t="shared" si="40"/>
        <v>#DIV/0!</v>
      </c>
      <c r="DW22" s="170" t="e">
        <f t="shared" si="40"/>
        <v>#DIV/0!</v>
      </c>
      <c r="DX22" s="170" t="e">
        <f t="shared" si="40"/>
        <v>#DIV/0!</v>
      </c>
      <c r="DY22" s="170" t="e">
        <f t="shared" si="40"/>
        <v>#DIV/0!</v>
      </c>
      <c r="DZ22" s="175" t="e">
        <f t="shared" si="104"/>
        <v>#DIV/0!</v>
      </c>
      <c r="EA22" s="176" t="e">
        <f t="shared" si="105"/>
        <v>#DIV/0!</v>
      </c>
      <c r="EB22" s="177" t="e">
        <f t="shared" si="41"/>
        <v>#DIV/0!</v>
      </c>
      <c r="EC22" s="166" t="e">
        <f t="shared" si="42"/>
        <v>#DIV/0!</v>
      </c>
      <c r="ED22" s="166" t="e">
        <f t="shared" si="43"/>
        <v>#DIV/0!</v>
      </c>
      <c r="EE22" s="166" t="e">
        <f t="shared" si="44"/>
        <v>#DIV/0!</v>
      </c>
      <c r="EF22" s="166" t="e">
        <f t="shared" si="45"/>
        <v>#DIV/0!</v>
      </c>
      <c r="EG22" s="166" t="e">
        <f t="shared" si="46"/>
        <v>#DIV/0!</v>
      </c>
      <c r="EH22" s="166" t="e">
        <f t="shared" si="47"/>
        <v>#DIV/0!</v>
      </c>
      <c r="EI22" s="166" t="e">
        <f t="shared" si="48"/>
        <v>#DIV/0!</v>
      </c>
      <c r="EJ22" s="166" t="e">
        <f t="shared" si="49"/>
        <v>#DIV/0!</v>
      </c>
      <c r="EK22" s="166" t="e">
        <f t="shared" si="50"/>
        <v>#DIV/0!</v>
      </c>
      <c r="EL22" s="177" t="e">
        <f t="shared" si="51"/>
        <v>#DIV/0!</v>
      </c>
      <c r="EM22" s="166" t="e">
        <f t="shared" si="52"/>
        <v>#DIV/0!</v>
      </c>
      <c r="EN22" s="166" t="e">
        <f t="shared" si="53"/>
        <v>#DIV/0!</v>
      </c>
      <c r="EO22" s="166" t="e">
        <f t="shared" si="54"/>
        <v>#DIV/0!</v>
      </c>
      <c r="EP22" s="166" t="e">
        <f t="shared" si="55"/>
        <v>#DIV/0!</v>
      </c>
      <c r="EQ22" s="166" t="e">
        <f t="shared" si="56"/>
        <v>#DIV/0!</v>
      </c>
      <c r="ER22" s="166" t="e">
        <f t="shared" si="57"/>
        <v>#DIV/0!</v>
      </c>
      <c r="ES22" s="166" t="e">
        <f t="shared" si="58"/>
        <v>#DIV/0!</v>
      </c>
      <c r="ET22" s="166" t="e">
        <f t="shared" si="59"/>
        <v>#DIV/0!</v>
      </c>
      <c r="EU22" s="166" t="e">
        <f t="shared" si="60"/>
        <v>#DIV/0!</v>
      </c>
      <c r="EV22" s="178" t="e">
        <f t="shared" si="106"/>
        <v>#DIV/0!</v>
      </c>
      <c r="EW22" s="177" t="e">
        <f t="shared" si="61"/>
        <v>#DIV/0!</v>
      </c>
      <c r="EX22" s="166" t="e">
        <f t="shared" si="62"/>
        <v>#DIV/0!</v>
      </c>
      <c r="EY22" s="166" t="e">
        <f t="shared" si="63"/>
        <v>#DIV/0!</v>
      </c>
      <c r="EZ22" s="166" t="e">
        <f t="shared" si="64"/>
        <v>#DIV/0!</v>
      </c>
      <c r="FA22" s="166" t="e">
        <f t="shared" si="65"/>
        <v>#DIV/0!</v>
      </c>
      <c r="FB22" s="166" t="e">
        <f t="shared" si="66"/>
        <v>#DIV/0!</v>
      </c>
      <c r="FC22" s="166" t="e">
        <f t="shared" si="67"/>
        <v>#DIV/0!</v>
      </c>
      <c r="FD22" s="166" t="e">
        <f t="shared" si="68"/>
        <v>#DIV/0!</v>
      </c>
      <c r="FE22" s="166" t="e">
        <f t="shared" si="69"/>
        <v>#DIV/0!</v>
      </c>
      <c r="FF22" s="166" t="e">
        <f t="shared" si="70"/>
        <v>#DIV/0!</v>
      </c>
      <c r="FG22" s="177" t="e">
        <f t="shared" si="71"/>
        <v>#DIV/0!</v>
      </c>
      <c r="FH22" s="166" t="e">
        <f t="shared" si="72"/>
        <v>#DIV/0!</v>
      </c>
      <c r="FI22" s="166" t="e">
        <f t="shared" si="73"/>
        <v>#DIV/0!</v>
      </c>
      <c r="FJ22" s="166" t="e">
        <f t="shared" si="74"/>
        <v>#DIV/0!</v>
      </c>
      <c r="FK22" s="166" t="e">
        <f t="shared" si="75"/>
        <v>#DIV/0!</v>
      </c>
      <c r="FL22" s="166" t="e">
        <f t="shared" si="76"/>
        <v>#DIV/0!</v>
      </c>
      <c r="FM22" s="166" t="e">
        <f t="shared" si="77"/>
        <v>#DIV/0!</v>
      </c>
      <c r="FN22" s="166" t="e">
        <f t="shared" si="78"/>
        <v>#DIV/0!</v>
      </c>
      <c r="FO22" s="166" t="e">
        <f t="shared" si="79"/>
        <v>#DIV/0!</v>
      </c>
      <c r="FP22" s="859" t="e">
        <f t="shared" si="80"/>
        <v>#DIV/0!</v>
      </c>
      <c r="FQ22" s="867" t="e">
        <f t="shared" si="107"/>
        <v>#DIV/0!</v>
      </c>
      <c r="FR22" s="177" t="e">
        <f t="shared" si="81"/>
        <v>#DIV/0!</v>
      </c>
      <c r="FS22" s="166" t="e">
        <f t="shared" si="82"/>
        <v>#DIV/0!</v>
      </c>
      <c r="FT22" s="166" t="e">
        <f t="shared" si="83"/>
        <v>#DIV/0!</v>
      </c>
      <c r="FU22" s="166" t="e">
        <f t="shared" si="84"/>
        <v>#DIV/0!</v>
      </c>
      <c r="FV22" s="166" t="e">
        <f t="shared" si="85"/>
        <v>#DIV/0!</v>
      </c>
      <c r="FW22" s="166" t="e">
        <f t="shared" si="86"/>
        <v>#DIV/0!</v>
      </c>
      <c r="FX22" s="166" t="e">
        <f t="shared" si="87"/>
        <v>#DIV/0!</v>
      </c>
      <c r="FY22" s="166" t="e">
        <f t="shared" si="88"/>
        <v>#DIV/0!</v>
      </c>
      <c r="FZ22" s="166" t="e">
        <f t="shared" si="89"/>
        <v>#DIV/0!</v>
      </c>
      <c r="GA22" s="166" t="e">
        <f t="shared" si="90"/>
        <v>#DIV/0!</v>
      </c>
      <c r="GD22" s="1713"/>
      <c r="GE22" s="195" t="e">
        <f t="shared" si="108"/>
        <v>#DIV/0!</v>
      </c>
      <c r="GF22" s="204" t="e">
        <f t="shared" si="109"/>
        <v>#DIV/0!</v>
      </c>
      <c r="GG22" s="197" t="e">
        <f t="shared" si="109"/>
        <v>#DIV/0!</v>
      </c>
      <c r="GH22" s="197" t="e">
        <f t="shared" si="109"/>
        <v>#DIV/0!</v>
      </c>
      <c r="GI22" s="197" t="e">
        <f t="shared" si="109"/>
        <v>#DIV/0!</v>
      </c>
      <c r="GJ22" s="197" t="e">
        <f t="shared" si="109"/>
        <v>#DIV/0!</v>
      </c>
      <c r="GK22" s="197" t="e">
        <f>HA22+#REF!</f>
        <v>#DIV/0!</v>
      </c>
      <c r="GL22" s="197" t="e">
        <f>HB22+#REF!</f>
        <v>#DIV/0!</v>
      </c>
      <c r="GM22" s="197" t="e">
        <f>HC22+#REF!</f>
        <v>#DIV/0!</v>
      </c>
      <c r="GN22" s="197" t="e">
        <f>HD22+#REF!</f>
        <v>#DIV/0!</v>
      </c>
      <c r="GO22" s="198" t="e">
        <f>HE22+#REF!</f>
        <v>#DIV/0!</v>
      </c>
      <c r="GP22" s="205" t="e">
        <f t="shared" si="110"/>
        <v>#DIV/0!</v>
      </c>
      <c r="GQ22" s="200" t="e">
        <f t="shared" si="111"/>
        <v>#DIV/0!</v>
      </c>
      <c r="GR22" s="201" t="e">
        <f t="shared" si="111"/>
        <v>#DIV/0!</v>
      </c>
      <c r="GS22" s="201" t="e">
        <f t="shared" si="111"/>
        <v>#DIV/0!</v>
      </c>
      <c r="GT22" s="201" t="e">
        <f t="shared" si="111"/>
        <v>#DIV/0!</v>
      </c>
      <c r="GU22" s="201" t="e">
        <f t="shared" si="111"/>
        <v>#DIV/0!</v>
      </c>
      <c r="GV22" s="201" t="e">
        <f t="shared" si="111"/>
        <v>#DIV/0!</v>
      </c>
      <c r="GW22" s="201" t="e">
        <f t="shared" si="111"/>
        <v>#DIV/0!</v>
      </c>
      <c r="GX22" s="201" t="e">
        <f t="shared" si="111"/>
        <v>#DIV/0!</v>
      </c>
      <c r="GY22" s="201" t="e">
        <f t="shared" si="111"/>
        <v>#DIV/0!</v>
      </c>
      <c r="GZ22" s="202" t="e">
        <f t="shared" si="111"/>
        <v>#DIV/0!</v>
      </c>
      <c r="HA22" s="203" t="e">
        <f t="shared" si="112"/>
        <v>#DIV/0!</v>
      </c>
      <c r="HB22" s="204" t="e">
        <f t="shared" si="113"/>
        <v>#DIV/0!</v>
      </c>
      <c r="HC22" s="197" t="e">
        <f t="shared" si="113"/>
        <v>#DIV/0!</v>
      </c>
      <c r="HD22" s="197" t="e">
        <f t="shared" si="113"/>
        <v>#DIV/0!</v>
      </c>
      <c r="HE22" s="197" t="e">
        <f t="shared" si="113"/>
        <v>#DIV/0!</v>
      </c>
      <c r="HF22" s="197" t="e">
        <f t="shared" si="113"/>
        <v>#DIV/0!</v>
      </c>
      <c r="HG22" s="197" t="e">
        <f t="shared" si="113"/>
        <v>#DIV/0!</v>
      </c>
      <c r="HH22" s="197" t="e">
        <f t="shared" si="113"/>
        <v>#DIV/0!</v>
      </c>
      <c r="HI22" s="197" t="e">
        <f t="shared" si="113"/>
        <v>#DIV/0!</v>
      </c>
      <c r="HJ22" s="197" t="e">
        <f t="shared" si="113"/>
        <v>#DIV/0!</v>
      </c>
      <c r="HK22" s="198" t="e">
        <f t="shared" si="113"/>
        <v>#DIV/0!</v>
      </c>
      <c r="HL22" s="203" t="e">
        <f t="shared" si="116"/>
        <v>#DIV/0!</v>
      </c>
      <c r="HM22" s="868" t="e">
        <f t="shared" si="114"/>
        <v>#DIV/0!</v>
      </c>
      <c r="HN22" s="869" t="e">
        <f t="shared" si="115"/>
        <v>#DIV/0!</v>
      </c>
      <c r="HO22" s="869" t="e">
        <f t="shared" si="115"/>
        <v>#DIV/0!</v>
      </c>
      <c r="HP22" s="869" t="e">
        <f t="shared" si="115"/>
        <v>#DIV/0!</v>
      </c>
      <c r="HQ22" s="869" t="e">
        <f t="shared" si="115"/>
        <v>#DIV/0!</v>
      </c>
      <c r="HR22" s="869" t="e">
        <f t="shared" si="115"/>
        <v>#DIV/0!</v>
      </c>
      <c r="HS22" s="869" t="e">
        <f t="shared" si="115"/>
        <v>#DIV/0!</v>
      </c>
      <c r="HT22" s="869" t="e">
        <f t="shared" si="115"/>
        <v>#DIV/0!</v>
      </c>
      <c r="HU22" s="869" t="e">
        <f t="shared" si="115"/>
        <v>#DIV/0!</v>
      </c>
      <c r="HV22" s="870" t="e">
        <f t="shared" si="115"/>
        <v>#DIV/0!</v>
      </c>
      <c r="IL22" s="116"/>
      <c r="IM22" s="116"/>
      <c r="IN22" s="116"/>
      <c r="IO22" s="116"/>
      <c r="IP22" s="116"/>
      <c r="IQ22" s="116"/>
      <c r="IR22" s="116"/>
      <c r="IS22" s="116"/>
      <c r="IT22" s="116"/>
      <c r="IU22" s="116"/>
      <c r="IV22" s="116"/>
    </row>
    <row r="23" spans="1:256" ht="15.75" customHeight="1" thickBot="1" x14ac:dyDescent="0.2">
      <c r="A23" s="191">
        <v>30</v>
      </c>
      <c r="B23" s="192"/>
      <c r="C23" s="193"/>
      <c r="D23" s="193"/>
      <c r="E23" s="193"/>
      <c r="F23" s="193"/>
      <c r="G23" s="194"/>
      <c r="H23" s="194"/>
      <c r="I23" s="194"/>
      <c r="J23" s="194"/>
      <c r="K23" s="194"/>
      <c r="L23" s="166">
        <v>0</v>
      </c>
      <c r="M23" s="166">
        <v>0</v>
      </c>
      <c r="N23" s="166">
        <v>0</v>
      </c>
      <c r="O23" s="166">
        <v>0</v>
      </c>
      <c r="P23" s="166">
        <v>0</v>
      </c>
      <c r="Q23" s="166">
        <v>0</v>
      </c>
      <c r="R23" s="166">
        <v>0</v>
      </c>
      <c r="S23" s="166">
        <v>0</v>
      </c>
      <c r="T23" s="166">
        <v>0</v>
      </c>
      <c r="U23" s="859">
        <v>0</v>
      </c>
      <c r="V23" s="866">
        <f t="shared" si="95"/>
        <v>0</v>
      </c>
      <c r="W23" s="861">
        <f t="shared" si="96"/>
        <v>0</v>
      </c>
      <c r="X23" s="169">
        <v>0</v>
      </c>
      <c r="Y23" s="170">
        <v>0</v>
      </c>
      <c r="Z23" s="170">
        <v>0</v>
      </c>
      <c r="AA23" s="170">
        <v>0</v>
      </c>
      <c r="AB23" s="170">
        <v>0</v>
      </c>
      <c r="AC23" s="170">
        <v>0</v>
      </c>
      <c r="AD23" s="170">
        <v>0</v>
      </c>
      <c r="AE23" s="170">
        <v>0</v>
      </c>
      <c r="AF23" s="170">
        <v>0</v>
      </c>
      <c r="AG23" s="170">
        <v>0</v>
      </c>
      <c r="AH23" s="169">
        <v>0</v>
      </c>
      <c r="AI23" s="170">
        <v>0</v>
      </c>
      <c r="AJ23" s="170">
        <v>0</v>
      </c>
      <c r="AK23" s="170">
        <v>0</v>
      </c>
      <c r="AL23" s="170">
        <v>0</v>
      </c>
      <c r="AM23" s="170">
        <v>0</v>
      </c>
      <c r="AN23" s="170">
        <v>0</v>
      </c>
      <c r="AO23" s="170">
        <v>0</v>
      </c>
      <c r="AP23" s="170">
        <v>0</v>
      </c>
      <c r="AQ23" s="170">
        <v>0</v>
      </c>
      <c r="AR23" s="171">
        <f t="shared" si="97"/>
        <v>0</v>
      </c>
      <c r="AS23" s="169">
        <v>0</v>
      </c>
      <c r="AT23" s="170">
        <v>0</v>
      </c>
      <c r="AU23" s="170">
        <v>0</v>
      </c>
      <c r="AV23" s="170">
        <v>0</v>
      </c>
      <c r="AW23" s="170">
        <v>0</v>
      </c>
      <c r="AX23" s="170">
        <v>0</v>
      </c>
      <c r="AY23" s="170">
        <v>0</v>
      </c>
      <c r="AZ23" s="170">
        <v>0</v>
      </c>
      <c r="BA23" s="170">
        <v>0</v>
      </c>
      <c r="BB23" s="170">
        <v>0</v>
      </c>
      <c r="BC23" s="169">
        <v>0</v>
      </c>
      <c r="BD23" s="170">
        <v>0</v>
      </c>
      <c r="BE23" s="170">
        <v>0</v>
      </c>
      <c r="BF23" s="170">
        <v>0</v>
      </c>
      <c r="BG23" s="170">
        <v>0</v>
      </c>
      <c r="BH23" s="170">
        <v>0</v>
      </c>
      <c r="BI23" s="170">
        <v>0</v>
      </c>
      <c r="BJ23" s="170">
        <v>0</v>
      </c>
      <c r="BK23" s="170">
        <v>0</v>
      </c>
      <c r="BL23" s="170">
        <v>0</v>
      </c>
      <c r="BM23" s="862">
        <f t="shared" si="98"/>
        <v>0</v>
      </c>
      <c r="BN23" s="169">
        <v>0</v>
      </c>
      <c r="BO23" s="170">
        <v>0</v>
      </c>
      <c r="BP23" s="170">
        <v>0</v>
      </c>
      <c r="BQ23" s="170">
        <v>0</v>
      </c>
      <c r="BR23" s="170">
        <v>0</v>
      </c>
      <c r="BS23" s="170">
        <v>0</v>
      </c>
      <c r="BT23" s="170">
        <v>0</v>
      </c>
      <c r="BU23" s="170">
        <v>0</v>
      </c>
      <c r="BV23" s="170">
        <v>0</v>
      </c>
      <c r="BW23" s="170">
        <v>0</v>
      </c>
      <c r="BX23" s="172" t="e">
        <f t="shared" si="99"/>
        <v>#DIV/0!</v>
      </c>
      <c r="BY23" s="173" t="e">
        <f t="shared" si="100"/>
        <v>#DIV/0!</v>
      </c>
      <c r="BZ23" s="169" t="e">
        <f t="shared" si="6"/>
        <v>#DIV/0!</v>
      </c>
      <c r="CA23" s="170" t="e">
        <f t="shared" si="7"/>
        <v>#DIV/0!</v>
      </c>
      <c r="CB23" s="170" t="e">
        <f t="shared" si="8"/>
        <v>#DIV/0!</v>
      </c>
      <c r="CC23" s="170" t="e">
        <f t="shared" si="9"/>
        <v>#DIV/0!</v>
      </c>
      <c r="CD23" s="170" t="e">
        <f t="shared" si="10"/>
        <v>#DIV/0!</v>
      </c>
      <c r="CE23" s="170" t="e">
        <f t="shared" si="11"/>
        <v>#DIV/0!</v>
      </c>
      <c r="CF23" s="170" t="e">
        <f t="shared" si="12"/>
        <v>#DIV/0!</v>
      </c>
      <c r="CG23" s="170" t="e">
        <f t="shared" si="13"/>
        <v>#DIV/0!</v>
      </c>
      <c r="CH23" s="170" t="e">
        <f t="shared" si="14"/>
        <v>#DIV/0!</v>
      </c>
      <c r="CI23" s="170" t="e">
        <f t="shared" si="15"/>
        <v>#DIV/0!</v>
      </c>
      <c r="CJ23" s="169" t="e">
        <f t="shared" si="16"/>
        <v>#DIV/0!</v>
      </c>
      <c r="CK23" s="170" t="e">
        <f t="shared" si="17"/>
        <v>#DIV/0!</v>
      </c>
      <c r="CL23" s="170" t="e">
        <f t="shared" si="18"/>
        <v>#DIV/0!</v>
      </c>
      <c r="CM23" s="170" t="e">
        <f t="shared" si="19"/>
        <v>#DIV/0!</v>
      </c>
      <c r="CN23" s="170" t="e">
        <f t="shared" si="20"/>
        <v>#DIV/0!</v>
      </c>
      <c r="CO23" s="170" t="e">
        <f t="shared" si="21"/>
        <v>#DIV/0!</v>
      </c>
      <c r="CP23" s="170" t="e">
        <f t="shared" si="22"/>
        <v>#DIV/0!</v>
      </c>
      <c r="CQ23" s="170" t="e">
        <f t="shared" si="22"/>
        <v>#DIV/0!</v>
      </c>
      <c r="CR23" s="170" t="e">
        <f t="shared" si="22"/>
        <v>#DIV/0!</v>
      </c>
      <c r="CS23" s="170" t="e">
        <f t="shared" si="22"/>
        <v>#DIV/0!</v>
      </c>
      <c r="CT23" s="174" t="e">
        <f t="shared" si="101"/>
        <v>#DIV/0!</v>
      </c>
      <c r="CU23" s="169" t="e">
        <f t="shared" si="23"/>
        <v>#DIV/0!</v>
      </c>
      <c r="CV23" s="170" t="e">
        <f t="shared" si="24"/>
        <v>#DIV/0!</v>
      </c>
      <c r="CW23" s="170" t="e">
        <f t="shared" si="25"/>
        <v>#DIV/0!</v>
      </c>
      <c r="CX23" s="170" t="e">
        <f t="shared" si="26"/>
        <v>#DIV/0!</v>
      </c>
      <c r="CY23" s="170" t="e">
        <f t="shared" si="27"/>
        <v>#DIV/0!</v>
      </c>
      <c r="CZ23" s="170" t="e">
        <f t="shared" si="28"/>
        <v>#DIV/0!</v>
      </c>
      <c r="DA23" s="170" t="e">
        <f t="shared" si="29"/>
        <v>#DIV/0!</v>
      </c>
      <c r="DB23" s="170" t="e">
        <f t="shared" si="30"/>
        <v>#DIV/0!</v>
      </c>
      <c r="DC23" s="170" t="e">
        <f t="shared" si="31"/>
        <v>#DIV/0!</v>
      </c>
      <c r="DD23" s="170" t="e">
        <f t="shared" si="32"/>
        <v>#DIV/0!</v>
      </c>
      <c r="DE23" s="169" t="e">
        <f t="shared" si="33"/>
        <v>#DIV/0!</v>
      </c>
      <c r="DF23" s="170" t="e">
        <f t="shared" si="34"/>
        <v>#DIV/0!</v>
      </c>
      <c r="DG23" s="170" t="e">
        <f t="shared" si="35"/>
        <v>#DIV/0!</v>
      </c>
      <c r="DH23" s="170" t="e">
        <f t="shared" si="36"/>
        <v>#DIV/0!</v>
      </c>
      <c r="DI23" s="170" t="e">
        <f t="shared" si="37"/>
        <v>#DIV/0!</v>
      </c>
      <c r="DJ23" s="170" t="e">
        <f t="shared" si="38"/>
        <v>#DIV/0!</v>
      </c>
      <c r="DK23" s="170" t="e">
        <f t="shared" si="39"/>
        <v>#DIV/0!</v>
      </c>
      <c r="DL23" s="170" t="e">
        <f t="shared" si="39"/>
        <v>#DIV/0!</v>
      </c>
      <c r="DM23" s="170" t="e">
        <f t="shared" si="39"/>
        <v>#DIV/0!</v>
      </c>
      <c r="DN23" s="863" t="e">
        <f t="shared" si="39"/>
        <v>#DIV/0!</v>
      </c>
      <c r="DO23" s="864" t="e">
        <f t="shared" si="102"/>
        <v>#DIV/0!</v>
      </c>
      <c r="DP23" s="169" t="e">
        <f t="shared" si="103"/>
        <v>#DIV/0!</v>
      </c>
      <c r="DQ23" s="170" t="e">
        <f t="shared" si="103"/>
        <v>#DIV/0!</v>
      </c>
      <c r="DR23" s="170" t="e">
        <f t="shared" si="40"/>
        <v>#DIV/0!</v>
      </c>
      <c r="DS23" s="170" t="e">
        <f t="shared" si="40"/>
        <v>#DIV/0!</v>
      </c>
      <c r="DT23" s="170" t="e">
        <f t="shared" si="40"/>
        <v>#DIV/0!</v>
      </c>
      <c r="DU23" s="170" t="e">
        <f t="shared" si="40"/>
        <v>#DIV/0!</v>
      </c>
      <c r="DV23" s="170" t="e">
        <f t="shared" si="40"/>
        <v>#DIV/0!</v>
      </c>
      <c r="DW23" s="170" t="e">
        <f t="shared" si="40"/>
        <v>#DIV/0!</v>
      </c>
      <c r="DX23" s="170" t="e">
        <f t="shared" si="40"/>
        <v>#DIV/0!</v>
      </c>
      <c r="DY23" s="170" t="e">
        <f t="shared" si="40"/>
        <v>#DIV/0!</v>
      </c>
      <c r="DZ23" s="175" t="e">
        <f t="shared" si="104"/>
        <v>#DIV/0!</v>
      </c>
      <c r="EA23" s="176" t="e">
        <f t="shared" si="105"/>
        <v>#DIV/0!</v>
      </c>
      <c r="EB23" s="177" t="e">
        <f t="shared" si="41"/>
        <v>#DIV/0!</v>
      </c>
      <c r="EC23" s="166" t="e">
        <f t="shared" si="42"/>
        <v>#DIV/0!</v>
      </c>
      <c r="ED23" s="166" t="e">
        <f t="shared" si="43"/>
        <v>#DIV/0!</v>
      </c>
      <c r="EE23" s="166" t="e">
        <f t="shared" si="44"/>
        <v>#DIV/0!</v>
      </c>
      <c r="EF23" s="166" t="e">
        <f t="shared" si="45"/>
        <v>#DIV/0!</v>
      </c>
      <c r="EG23" s="166" t="e">
        <f t="shared" si="46"/>
        <v>#DIV/0!</v>
      </c>
      <c r="EH23" s="166" t="e">
        <f t="shared" si="47"/>
        <v>#DIV/0!</v>
      </c>
      <c r="EI23" s="166" t="e">
        <f t="shared" si="48"/>
        <v>#DIV/0!</v>
      </c>
      <c r="EJ23" s="166" t="e">
        <f t="shared" si="49"/>
        <v>#DIV/0!</v>
      </c>
      <c r="EK23" s="166" t="e">
        <f t="shared" si="50"/>
        <v>#DIV/0!</v>
      </c>
      <c r="EL23" s="177" t="e">
        <f t="shared" si="51"/>
        <v>#DIV/0!</v>
      </c>
      <c r="EM23" s="166" t="e">
        <f t="shared" si="52"/>
        <v>#DIV/0!</v>
      </c>
      <c r="EN23" s="166" t="e">
        <f t="shared" si="53"/>
        <v>#DIV/0!</v>
      </c>
      <c r="EO23" s="166" t="e">
        <f t="shared" si="54"/>
        <v>#DIV/0!</v>
      </c>
      <c r="EP23" s="166" t="e">
        <f t="shared" si="55"/>
        <v>#DIV/0!</v>
      </c>
      <c r="EQ23" s="166" t="e">
        <f t="shared" si="56"/>
        <v>#DIV/0!</v>
      </c>
      <c r="ER23" s="166" t="e">
        <f t="shared" si="57"/>
        <v>#DIV/0!</v>
      </c>
      <c r="ES23" s="166" t="e">
        <f t="shared" si="58"/>
        <v>#DIV/0!</v>
      </c>
      <c r="ET23" s="166" t="e">
        <f t="shared" si="59"/>
        <v>#DIV/0!</v>
      </c>
      <c r="EU23" s="166" t="e">
        <f t="shared" si="60"/>
        <v>#DIV/0!</v>
      </c>
      <c r="EV23" s="178" t="e">
        <f t="shared" si="106"/>
        <v>#DIV/0!</v>
      </c>
      <c r="EW23" s="177" t="e">
        <f t="shared" si="61"/>
        <v>#DIV/0!</v>
      </c>
      <c r="EX23" s="166" t="e">
        <f t="shared" si="62"/>
        <v>#DIV/0!</v>
      </c>
      <c r="EY23" s="166" t="e">
        <f t="shared" si="63"/>
        <v>#DIV/0!</v>
      </c>
      <c r="EZ23" s="166" t="e">
        <f t="shared" si="64"/>
        <v>#DIV/0!</v>
      </c>
      <c r="FA23" s="166" t="e">
        <f t="shared" si="65"/>
        <v>#DIV/0!</v>
      </c>
      <c r="FB23" s="166" t="e">
        <f t="shared" si="66"/>
        <v>#DIV/0!</v>
      </c>
      <c r="FC23" s="166" t="e">
        <f t="shared" si="67"/>
        <v>#DIV/0!</v>
      </c>
      <c r="FD23" s="166" t="e">
        <f t="shared" si="68"/>
        <v>#DIV/0!</v>
      </c>
      <c r="FE23" s="166" t="e">
        <f t="shared" si="69"/>
        <v>#DIV/0!</v>
      </c>
      <c r="FF23" s="166" t="e">
        <f t="shared" si="70"/>
        <v>#DIV/0!</v>
      </c>
      <c r="FG23" s="177" t="e">
        <f t="shared" si="71"/>
        <v>#DIV/0!</v>
      </c>
      <c r="FH23" s="166" t="e">
        <f t="shared" si="72"/>
        <v>#DIV/0!</v>
      </c>
      <c r="FI23" s="166" t="e">
        <f t="shared" si="73"/>
        <v>#DIV/0!</v>
      </c>
      <c r="FJ23" s="166" t="e">
        <f t="shared" si="74"/>
        <v>#DIV/0!</v>
      </c>
      <c r="FK23" s="166" t="e">
        <f t="shared" si="75"/>
        <v>#DIV/0!</v>
      </c>
      <c r="FL23" s="166" t="e">
        <f t="shared" si="76"/>
        <v>#DIV/0!</v>
      </c>
      <c r="FM23" s="166" t="e">
        <f t="shared" si="77"/>
        <v>#DIV/0!</v>
      </c>
      <c r="FN23" s="166" t="e">
        <f t="shared" si="78"/>
        <v>#DIV/0!</v>
      </c>
      <c r="FO23" s="166" t="e">
        <f t="shared" si="79"/>
        <v>#DIV/0!</v>
      </c>
      <c r="FP23" s="859" t="e">
        <f t="shared" si="80"/>
        <v>#DIV/0!</v>
      </c>
      <c r="FQ23" s="867" t="e">
        <f t="shared" si="107"/>
        <v>#DIV/0!</v>
      </c>
      <c r="FR23" s="177" t="e">
        <f t="shared" si="81"/>
        <v>#DIV/0!</v>
      </c>
      <c r="FS23" s="166" t="e">
        <f t="shared" si="82"/>
        <v>#DIV/0!</v>
      </c>
      <c r="FT23" s="166" t="e">
        <f t="shared" si="83"/>
        <v>#DIV/0!</v>
      </c>
      <c r="FU23" s="166" t="e">
        <f t="shared" si="84"/>
        <v>#DIV/0!</v>
      </c>
      <c r="FV23" s="166" t="e">
        <f t="shared" si="85"/>
        <v>#DIV/0!</v>
      </c>
      <c r="FW23" s="166" t="e">
        <f t="shared" si="86"/>
        <v>#DIV/0!</v>
      </c>
      <c r="FX23" s="166" t="e">
        <f t="shared" si="87"/>
        <v>#DIV/0!</v>
      </c>
      <c r="FY23" s="166" t="e">
        <f t="shared" si="88"/>
        <v>#DIV/0!</v>
      </c>
      <c r="FZ23" s="166" t="e">
        <f t="shared" si="89"/>
        <v>#DIV/0!</v>
      </c>
      <c r="GA23" s="166" t="e">
        <f t="shared" si="90"/>
        <v>#DIV/0!</v>
      </c>
      <c r="GD23" s="1713"/>
      <c r="GE23" s="195" t="e">
        <f t="shared" si="108"/>
        <v>#DIV/0!</v>
      </c>
      <c r="GF23" s="204" t="e">
        <f t="shared" si="109"/>
        <v>#DIV/0!</v>
      </c>
      <c r="GG23" s="197" t="e">
        <f t="shared" si="109"/>
        <v>#DIV/0!</v>
      </c>
      <c r="GH23" s="197" t="e">
        <f t="shared" si="109"/>
        <v>#DIV/0!</v>
      </c>
      <c r="GI23" s="197" t="e">
        <f t="shared" si="109"/>
        <v>#DIV/0!</v>
      </c>
      <c r="GJ23" s="197" t="e">
        <f t="shared" si="109"/>
        <v>#DIV/0!</v>
      </c>
      <c r="GK23" s="197" t="e">
        <f>HA23+#REF!</f>
        <v>#DIV/0!</v>
      </c>
      <c r="GL23" s="197" t="e">
        <f>HB23+#REF!</f>
        <v>#DIV/0!</v>
      </c>
      <c r="GM23" s="197" t="e">
        <f>HC23+#REF!</f>
        <v>#DIV/0!</v>
      </c>
      <c r="GN23" s="197" t="e">
        <f>HD23+#REF!</f>
        <v>#DIV/0!</v>
      </c>
      <c r="GO23" s="198" t="e">
        <f>HE23+#REF!</f>
        <v>#DIV/0!</v>
      </c>
      <c r="GP23" s="205" t="e">
        <f t="shared" si="110"/>
        <v>#DIV/0!</v>
      </c>
      <c r="GQ23" s="200" t="e">
        <f t="shared" si="111"/>
        <v>#DIV/0!</v>
      </c>
      <c r="GR23" s="201" t="e">
        <f t="shared" si="111"/>
        <v>#DIV/0!</v>
      </c>
      <c r="GS23" s="201" t="e">
        <f t="shared" si="111"/>
        <v>#DIV/0!</v>
      </c>
      <c r="GT23" s="201" t="e">
        <f t="shared" si="111"/>
        <v>#DIV/0!</v>
      </c>
      <c r="GU23" s="201" t="e">
        <f t="shared" si="111"/>
        <v>#DIV/0!</v>
      </c>
      <c r="GV23" s="201" t="e">
        <f t="shared" si="111"/>
        <v>#DIV/0!</v>
      </c>
      <c r="GW23" s="201" t="e">
        <f t="shared" si="111"/>
        <v>#DIV/0!</v>
      </c>
      <c r="GX23" s="201" t="e">
        <f t="shared" si="111"/>
        <v>#DIV/0!</v>
      </c>
      <c r="GY23" s="201" t="e">
        <f t="shared" si="111"/>
        <v>#DIV/0!</v>
      </c>
      <c r="GZ23" s="202" t="e">
        <f t="shared" si="111"/>
        <v>#DIV/0!</v>
      </c>
      <c r="HA23" s="203" t="e">
        <f t="shared" si="112"/>
        <v>#DIV/0!</v>
      </c>
      <c r="HB23" s="204" t="e">
        <f t="shared" si="113"/>
        <v>#DIV/0!</v>
      </c>
      <c r="HC23" s="197" t="e">
        <f t="shared" si="113"/>
        <v>#DIV/0!</v>
      </c>
      <c r="HD23" s="197" t="e">
        <f t="shared" si="113"/>
        <v>#DIV/0!</v>
      </c>
      <c r="HE23" s="197" t="e">
        <f t="shared" si="113"/>
        <v>#DIV/0!</v>
      </c>
      <c r="HF23" s="197" t="e">
        <f t="shared" si="113"/>
        <v>#DIV/0!</v>
      </c>
      <c r="HG23" s="197" t="e">
        <f t="shared" si="113"/>
        <v>#DIV/0!</v>
      </c>
      <c r="HH23" s="197" t="e">
        <f t="shared" si="113"/>
        <v>#DIV/0!</v>
      </c>
      <c r="HI23" s="197" t="e">
        <f t="shared" si="113"/>
        <v>#DIV/0!</v>
      </c>
      <c r="HJ23" s="197" t="e">
        <f t="shared" si="113"/>
        <v>#DIV/0!</v>
      </c>
      <c r="HK23" s="198" t="e">
        <f t="shared" si="113"/>
        <v>#DIV/0!</v>
      </c>
      <c r="HL23" s="203" t="e">
        <f t="shared" si="116"/>
        <v>#DIV/0!</v>
      </c>
      <c r="HM23" s="868" t="e">
        <f t="shared" si="114"/>
        <v>#DIV/0!</v>
      </c>
      <c r="HN23" s="869" t="e">
        <f t="shared" si="115"/>
        <v>#DIV/0!</v>
      </c>
      <c r="HO23" s="869" t="e">
        <f t="shared" si="115"/>
        <v>#DIV/0!</v>
      </c>
      <c r="HP23" s="869" t="e">
        <f t="shared" si="115"/>
        <v>#DIV/0!</v>
      </c>
      <c r="HQ23" s="869" t="e">
        <f t="shared" si="115"/>
        <v>#DIV/0!</v>
      </c>
      <c r="HR23" s="869" t="e">
        <f t="shared" si="115"/>
        <v>#DIV/0!</v>
      </c>
      <c r="HS23" s="869" t="e">
        <f t="shared" si="115"/>
        <v>#DIV/0!</v>
      </c>
      <c r="HT23" s="869" t="e">
        <f t="shared" si="115"/>
        <v>#DIV/0!</v>
      </c>
      <c r="HU23" s="869" t="e">
        <f t="shared" si="115"/>
        <v>#DIV/0!</v>
      </c>
      <c r="HV23" s="870" t="e">
        <f t="shared" si="115"/>
        <v>#DIV/0!</v>
      </c>
      <c r="IL23" s="116"/>
      <c r="IM23" s="116"/>
      <c r="IN23" s="116"/>
      <c r="IO23" s="116"/>
      <c r="IP23" s="116"/>
      <c r="IQ23" s="116"/>
      <c r="IR23" s="116"/>
      <c r="IS23" s="116"/>
      <c r="IT23" s="116"/>
      <c r="IU23" s="116"/>
      <c r="IV23" s="116"/>
    </row>
    <row r="24" spans="1:256" ht="15.75" customHeight="1" thickBot="1" x14ac:dyDescent="0.2">
      <c r="A24" s="191">
        <v>32</v>
      </c>
      <c r="B24" s="192"/>
      <c r="C24" s="193"/>
      <c r="D24" s="193"/>
      <c r="E24" s="193"/>
      <c r="F24" s="193"/>
      <c r="G24" s="194"/>
      <c r="H24" s="194"/>
      <c r="I24" s="194"/>
      <c r="J24" s="194"/>
      <c r="K24" s="194"/>
      <c r="L24" s="166">
        <v>0</v>
      </c>
      <c r="M24" s="166">
        <v>0</v>
      </c>
      <c r="N24" s="166">
        <v>0</v>
      </c>
      <c r="O24" s="166">
        <v>0</v>
      </c>
      <c r="P24" s="166">
        <v>0</v>
      </c>
      <c r="Q24" s="166">
        <v>0</v>
      </c>
      <c r="R24" s="166">
        <v>0</v>
      </c>
      <c r="S24" s="166">
        <v>0</v>
      </c>
      <c r="T24" s="166">
        <v>0</v>
      </c>
      <c r="U24" s="859">
        <v>0</v>
      </c>
      <c r="V24" s="866">
        <f t="shared" si="95"/>
        <v>0</v>
      </c>
      <c r="W24" s="861">
        <f t="shared" si="96"/>
        <v>0</v>
      </c>
      <c r="X24" s="169">
        <v>0</v>
      </c>
      <c r="Y24" s="170">
        <v>0</v>
      </c>
      <c r="Z24" s="170">
        <v>0</v>
      </c>
      <c r="AA24" s="170">
        <v>0</v>
      </c>
      <c r="AB24" s="170">
        <v>0</v>
      </c>
      <c r="AC24" s="170">
        <v>0</v>
      </c>
      <c r="AD24" s="170">
        <v>0</v>
      </c>
      <c r="AE24" s="170">
        <v>0</v>
      </c>
      <c r="AF24" s="170">
        <v>0</v>
      </c>
      <c r="AG24" s="170">
        <v>0</v>
      </c>
      <c r="AH24" s="169">
        <v>0</v>
      </c>
      <c r="AI24" s="170">
        <v>0</v>
      </c>
      <c r="AJ24" s="170">
        <v>0</v>
      </c>
      <c r="AK24" s="170">
        <v>0</v>
      </c>
      <c r="AL24" s="170">
        <v>0</v>
      </c>
      <c r="AM24" s="170">
        <v>0</v>
      </c>
      <c r="AN24" s="170">
        <v>0</v>
      </c>
      <c r="AO24" s="170">
        <v>0</v>
      </c>
      <c r="AP24" s="170">
        <v>0</v>
      </c>
      <c r="AQ24" s="170">
        <v>0</v>
      </c>
      <c r="AR24" s="171">
        <f t="shared" si="97"/>
        <v>0</v>
      </c>
      <c r="AS24" s="169">
        <v>0</v>
      </c>
      <c r="AT24" s="170">
        <v>0</v>
      </c>
      <c r="AU24" s="170">
        <v>0</v>
      </c>
      <c r="AV24" s="170">
        <v>0</v>
      </c>
      <c r="AW24" s="170">
        <v>0</v>
      </c>
      <c r="AX24" s="170">
        <v>0</v>
      </c>
      <c r="AY24" s="170">
        <v>0</v>
      </c>
      <c r="AZ24" s="170">
        <v>0</v>
      </c>
      <c r="BA24" s="170">
        <v>0</v>
      </c>
      <c r="BB24" s="170">
        <v>0</v>
      </c>
      <c r="BC24" s="169">
        <v>0</v>
      </c>
      <c r="BD24" s="170">
        <v>0</v>
      </c>
      <c r="BE24" s="170">
        <v>0</v>
      </c>
      <c r="BF24" s="170">
        <v>0</v>
      </c>
      <c r="BG24" s="170">
        <v>0</v>
      </c>
      <c r="BH24" s="170">
        <v>0</v>
      </c>
      <c r="BI24" s="170">
        <v>0</v>
      </c>
      <c r="BJ24" s="170">
        <v>0</v>
      </c>
      <c r="BK24" s="170">
        <v>0</v>
      </c>
      <c r="BL24" s="170">
        <v>0</v>
      </c>
      <c r="BM24" s="862">
        <f t="shared" si="98"/>
        <v>0</v>
      </c>
      <c r="BN24" s="169">
        <v>0</v>
      </c>
      <c r="BO24" s="170">
        <v>0</v>
      </c>
      <c r="BP24" s="170">
        <v>0</v>
      </c>
      <c r="BQ24" s="170">
        <v>0</v>
      </c>
      <c r="BR24" s="170">
        <v>0</v>
      </c>
      <c r="BS24" s="170">
        <v>0</v>
      </c>
      <c r="BT24" s="170">
        <v>0</v>
      </c>
      <c r="BU24" s="170">
        <v>0</v>
      </c>
      <c r="BV24" s="170">
        <v>0</v>
      </c>
      <c r="BW24" s="170">
        <v>0</v>
      </c>
      <c r="BX24" s="172" t="e">
        <f t="shared" si="99"/>
        <v>#DIV/0!</v>
      </c>
      <c r="BY24" s="173" t="e">
        <f t="shared" si="100"/>
        <v>#DIV/0!</v>
      </c>
      <c r="BZ24" s="169" t="e">
        <f t="shared" si="6"/>
        <v>#DIV/0!</v>
      </c>
      <c r="CA24" s="170" t="e">
        <f t="shared" si="7"/>
        <v>#DIV/0!</v>
      </c>
      <c r="CB24" s="170" t="e">
        <f t="shared" si="8"/>
        <v>#DIV/0!</v>
      </c>
      <c r="CC24" s="170" t="e">
        <f t="shared" si="9"/>
        <v>#DIV/0!</v>
      </c>
      <c r="CD24" s="170" t="e">
        <f t="shared" si="10"/>
        <v>#DIV/0!</v>
      </c>
      <c r="CE24" s="170" t="e">
        <f t="shared" si="11"/>
        <v>#DIV/0!</v>
      </c>
      <c r="CF24" s="170" t="e">
        <f t="shared" si="12"/>
        <v>#DIV/0!</v>
      </c>
      <c r="CG24" s="170" t="e">
        <f t="shared" si="13"/>
        <v>#DIV/0!</v>
      </c>
      <c r="CH24" s="170" t="e">
        <f t="shared" si="14"/>
        <v>#DIV/0!</v>
      </c>
      <c r="CI24" s="170" t="e">
        <f t="shared" si="15"/>
        <v>#DIV/0!</v>
      </c>
      <c r="CJ24" s="169" t="e">
        <f t="shared" si="16"/>
        <v>#DIV/0!</v>
      </c>
      <c r="CK24" s="170" t="e">
        <f t="shared" si="17"/>
        <v>#DIV/0!</v>
      </c>
      <c r="CL24" s="170" t="e">
        <f t="shared" si="18"/>
        <v>#DIV/0!</v>
      </c>
      <c r="CM24" s="170" t="e">
        <f t="shared" si="19"/>
        <v>#DIV/0!</v>
      </c>
      <c r="CN24" s="170" t="e">
        <f t="shared" si="20"/>
        <v>#DIV/0!</v>
      </c>
      <c r="CO24" s="170" t="e">
        <f t="shared" si="21"/>
        <v>#DIV/0!</v>
      </c>
      <c r="CP24" s="170" t="e">
        <f t="shared" si="22"/>
        <v>#DIV/0!</v>
      </c>
      <c r="CQ24" s="170" t="e">
        <f t="shared" si="22"/>
        <v>#DIV/0!</v>
      </c>
      <c r="CR24" s="170" t="e">
        <f t="shared" si="22"/>
        <v>#DIV/0!</v>
      </c>
      <c r="CS24" s="170" t="e">
        <f t="shared" si="22"/>
        <v>#DIV/0!</v>
      </c>
      <c r="CT24" s="174" t="e">
        <f t="shared" si="101"/>
        <v>#DIV/0!</v>
      </c>
      <c r="CU24" s="169" t="e">
        <f t="shared" si="23"/>
        <v>#DIV/0!</v>
      </c>
      <c r="CV24" s="170" t="e">
        <f t="shared" si="24"/>
        <v>#DIV/0!</v>
      </c>
      <c r="CW24" s="170" t="e">
        <f t="shared" si="25"/>
        <v>#DIV/0!</v>
      </c>
      <c r="CX24" s="170" t="e">
        <f t="shared" si="26"/>
        <v>#DIV/0!</v>
      </c>
      <c r="CY24" s="170" t="e">
        <f t="shared" si="27"/>
        <v>#DIV/0!</v>
      </c>
      <c r="CZ24" s="170" t="e">
        <f t="shared" si="28"/>
        <v>#DIV/0!</v>
      </c>
      <c r="DA24" s="170" t="e">
        <f t="shared" si="29"/>
        <v>#DIV/0!</v>
      </c>
      <c r="DB24" s="170" t="e">
        <f t="shared" si="30"/>
        <v>#DIV/0!</v>
      </c>
      <c r="DC24" s="170" t="e">
        <f t="shared" si="31"/>
        <v>#DIV/0!</v>
      </c>
      <c r="DD24" s="170" t="e">
        <f t="shared" si="32"/>
        <v>#DIV/0!</v>
      </c>
      <c r="DE24" s="169" t="e">
        <f t="shared" si="33"/>
        <v>#DIV/0!</v>
      </c>
      <c r="DF24" s="170" t="e">
        <f t="shared" si="34"/>
        <v>#DIV/0!</v>
      </c>
      <c r="DG24" s="170" t="e">
        <f t="shared" si="35"/>
        <v>#DIV/0!</v>
      </c>
      <c r="DH24" s="170" t="e">
        <f t="shared" si="36"/>
        <v>#DIV/0!</v>
      </c>
      <c r="DI24" s="170" t="e">
        <f t="shared" si="37"/>
        <v>#DIV/0!</v>
      </c>
      <c r="DJ24" s="170" t="e">
        <f t="shared" si="38"/>
        <v>#DIV/0!</v>
      </c>
      <c r="DK24" s="170" t="e">
        <f t="shared" si="39"/>
        <v>#DIV/0!</v>
      </c>
      <c r="DL24" s="170" t="e">
        <f t="shared" si="39"/>
        <v>#DIV/0!</v>
      </c>
      <c r="DM24" s="170" t="e">
        <f t="shared" si="39"/>
        <v>#DIV/0!</v>
      </c>
      <c r="DN24" s="863" t="e">
        <f t="shared" si="39"/>
        <v>#DIV/0!</v>
      </c>
      <c r="DO24" s="864" t="e">
        <f t="shared" si="102"/>
        <v>#DIV/0!</v>
      </c>
      <c r="DP24" s="169" t="e">
        <f t="shared" si="103"/>
        <v>#DIV/0!</v>
      </c>
      <c r="DQ24" s="170" t="e">
        <f t="shared" si="103"/>
        <v>#DIV/0!</v>
      </c>
      <c r="DR24" s="170" t="e">
        <f t="shared" si="40"/>
        <v>#DIV/0!</v>
      </c>
      <c r="DS24" s="170" t="e">
        <f t="shared" si="40"/>
        <v>#DIV/0!</v>
      </c>
      <c r="DT24" s="170" t="e">
        <f t="shared" si="40"/>
        <v>#DIV/0!</v>
      </c>
      <c r="DU24" s="170" t="e">
        <f t="shared" si="40"/>
        <v>#DIV/0!</v>
      </c>
      <c r="DV24" s="170" t="e">
        <f t="shared" si="40"/>
        <v>#DIV/0!</v>
      </c>
      <c r="DW24" s="170" t="e">
        <f t="shared" si="40"/>
        <v>#DIV/0!</v>
      </c>
      <c r="DX24" s="170" t="e">
        <f t="shared" si="40"/>
        <v>#DIV/0!</v>
      </c>
      <c r="DY24" s="170" t="e">
        <f t="shared" si="40"/>
        <v>#DIV/0!</v>
      </c>
      <c r="DZ24" s="175" t="e">
        <f t="shared" si="104"/>
        <v>#DIV/0!</v>
      </c>
      <c r="EA24" s="176" t="e">
        <f t="shared" si="105"/>
        <v>#DIV/0!</v>
      </c>
      <c r="EB24" s="177" t="e">
        <f t="shared" si="41"/>
        <v>#DIV/0!</v>
      </c>
      <c r="EC24" s="166" t="e">
        <f t="shared" si="42"/>
        <v>#DIV/0!</v>
      </c>
      <c r="ED24" s="166" t="e">
        <f t="shared" si="43"/>
        <v>#DIV/0!</v>
      </c>
      <c r="EE24" s="166" t="e">
        <f t="shared" si="44"/>
        <v>#DIV/0!</v>
      </c>
      <c r="EF24" s="166" t="e">
        <f t="shared" si="45"/>
        <v>#DIV/0!</v>
      </c>
      <c r="EG24" s="166" t="e">
        <f t="shared" si="46"/>
        <v>#DIV/0!</v>
      </c>
      <c r="EH24" s="166" t="e">
        <f t="shared" si="47"/>
        <v>#DIV/0!</v>
      </c>
      <c r="EI24" s="166" t="e">
        <f t="shared" si="48"/>
        <v>#DIV/0!</v>
      </c>
      <c r="EJ24" s="166" t="e">
        <f t="shared" si="49"/>
        <v>#DIV/0!</v>
      </c>
      <c r="EK24" s="166" t="e">
        <f t="shared" si="50"/>
        <v>#DIV/0!</v>
      </c>
      <c r="EL24" s="177" t="e">
        <f t="shared" si="51"/>
        <v>#DIV/0!</v>
      </c>
      <c r="EM24" s="166" t="e">
        <f t="shared" si="52"/>
        <v>#DIV/0!</v>
      </c>
      <c r="EN24" s="166" t="e">
        <f t="shared" si="53"/>
        <v>#DIV/0!</v>
      </c>
      <c r="EO24" s="166" t="e">
        <f t="shared" si="54"/>
        <v>#DIV/0!</v>
      </c>
      <c r="EP24" s="166" t="e">
        <f t="shared" si="55"/>
        <v>#DIV/0!</v>
      </c>
      <c r="EQ24" s="166" t="e">
        <f t="shared" si="56"/>
        <v>#DIV/0!</v>
      </c>
      <c r="ER24" s="166" t="e">
        <f t="shared" si="57"/>
        <v>#DIV/0!</v>
      </c>
      <c r="ES24" s="166" t="e">
        <f t="shared" si="58"/>
        <v>#DIV/0!</v>
      </c>
      <c r="ET24" s="166" t="e">
        <f t="shared" si="59"/>
        <v>#DIV/0!</v>
      </c>
      <c r="EU24" s="166" t="e">
        <f t="shared" si="60"/>
        <v>#DIV/0!</v>
      </c>
      <c r="EV24" s="178" t="e">
        <f t="shared" si="106"/>
        <v>#DIV/0!</v>
      </c>
      <c r="EW24" s="177" t="e">
        <f t="shared" si="61"/>
        <v>#DIV/0!</v>
      </c>
      <c r="EX24" s="166" t="e">
        <f t="shared" si="62"/>
        <v>#DIV/0!</v>
      </c>
      <c r="EY24" s="166" t="e">
        <f t="shared" si="63"/>
        <v>#DIV/0!</v>
      </c>
      <c r="EZ24" s="166" t="e">
        <f t="shared" si="64"/>
        <v>#DIV/0!</v>
      </c>
      <c r="FA24" s="166" t="e">
        <f t="shared" si="65"/>
        <v>#DIV/0!</v>
      </c>
      <c r="FB24" s="166" t="e">
        <f t="shared" si="66"/>
        <v>#DIV/0!</v>
      </c>
      <c r="FC24" s="166" t="e">
        <f t="shared" si="67"/>
        <v>#DIV/0!</v>
      </c>
      <c r="FD24" s="166" t="e">
        <f t="shared" si="68"/>
        <v>#DIV/0!</v>
      </c>
      <c r="FE24" s="166" t="e">
        <f t="shared" si="69"/>
        <v>#DIV/0!</v>
      </c>
      <c r="FF24" s="166" t="e">
        <f t="shared" si="70"/>
        <v>#DIV/0!</v>
      </c>
      <c r="FG24" s="177" t="e">
        <f t="shared" si="71"/>
        <v>#DIV/0!</v>
      </c>
      <c r="FH24" s="166" t="e">
        <f t="shared" si="72"/>
        <v>#DIV/0!</v>
      </c>
      <c r="FI24" s="166" t="e">
        <f t="shared" si="73"/>
        <v>#DIV/0!</v>
      </c>
      <c r="FJ24" s="166" t="e">
        <f t="shared" si="74"/>
        <v>#DIV/0!</v>
      </c>
      <c r="FK24" s="166" t="e">
        <f t="shared" si="75"/>
        <v>#DIV/0!</v>
      </c>
      <c r="FL24" s="166" t="e">
        <f t="shared" si="76"/>
        <v>#DIV/0!</v>
      </c>
      <c r="FM24" s="166" t="e">
        <f t="shared" si="77"/>
        <v>#DIV/0!</v>
      </c>
      <c r="FN24" s="166" t="e">
        <f t="shared" si="78"/>
        <v>#DIV/0!</v>
      </c>
      <c r="FO24" s="166" t="e">
        <f t="shared" si="79"/>
        <v>#DIV/0!</v>
      </c>
      <c r="FP24" s="859" t="e">
        <f t="shared" si="80"/>
        <v>#DIV/0!</v>
      </c>
      <c r="FQ24" s="867" t="e">
        <f t="shared" si="107"/>
        <v>#DIV/0!</v>
      </c>
      <c r="FR24" s="177" t="e">
        <f t="shared" si="81"/>
        <v>#DIV/0!</v>
      </c>
      <c r="FS24" s="166" t="e">
        <f t="shared" si="82"/>
        <v>#DIV/0!</v>
      </c>
      <c r="FT24" s="166" t="e">
        <f t="shared" si="83"/>
        <v>#DIV/0!</v>
      </c>
      <c r="FU24" s="166" t="e">
        <f t="shared" si="84"/>
        <v>#DIV/0!</v>
      </c>
      <c r="FV24" s="166" t="e">
        <f t="shared" si="85"/>
        <v>#DIV/0!</v>
      </c>
      <c r="FW24" s="166" t="e">
        <f t="shared" si="86"/>
        <v>#DIV/0!</v>
      </c>
      <c r="FX24" s="166" t="e">
        <f t="shared" si="87"/>
        <v>#DIV/0!</v>
      </c>
      <c r="FY24" s="166" t="e">
        <f t="shared" si="88"/>
        <v>#DIV/0!</v>
      </c>
      <c r="FZ24" s="166" t="e">
        <f t="shared" si="89"/>
        <v>#DIV/0!</v>
      </c>
      <c r="GA24" s="166" t="e">
        <f t="shared" si="90"/>
        <v>#DIV/0!</v>
      </c>
      <c r="GD24" s="1713"/>
      <c r="GE24" s="195" t="e">
        <f t="shared" si="108"/>
        <v>#DIV/0!</v>
      </c>
      <c r="GF24" s="204" t="e">
        <f t="shared" si="109"/>
        <v>#DIV/0!</v>
      </c>
      <c r="GG24" s="197" t="e">
        <f t="shared" si="109"/>
        <v>#DIV/0!</v>
      </c>
      <c r="GH24" s="197" t="e">
        <f t="shared" si="109"/>
        <v>#DIV/0!</v>
      </c>
      <c r="GI24" s="197" t="e">
        <f t="shared" si="109"/>
        <v>#DIV/0!</v>
      </c>
      <c r="GJ24" s="197" t="e">
        <f t="shared" si="109"/>
        <v>#DIV/0!</v>
      </c>
      <c r="GK24" s="197" t="e">
        <f>HA24+#REF!</f>
        <v>#DIV/0!</v>
      </c>
      <c r="GL24" s="197" t="e">
        <f>HB24+#REF!</f>
        <v>#DIV/0!</v>
      </c>
      <c r="GM24" s="197" t="e">
        <f>HC24+#REF!</f>
        <v>#DIV/0!</v>
      </c>
      <c r="GN24" s="197" t="e">
        <f>HD24+#REF!</f>
        <v>#DIV/0!</v>
      </c>
      <c r="GO24" s="198" t="e">
        <f>HE24+#REF!</f>
        <v>#DIV/0!</v>
      </c>
      <c r="GP24" s="205" t="e">
        <f t="shared" si="110"/>
        <v>#DIV/0!</v>
      </c>
      <c r="GQ24" s="200" t="e">
        <f t="shared" si="111"/>
        <v>#DIV/0!</v>
      </c>
      <c r="GR24" s="201" t="e">
        <f t="shared" si="111"/>
        <v>#DIV/0!</v>
      </c>
      <c r="GS24" s="201" t="e">
        <f t="shared" si="111"/>
        <v>#DIV/0!</v>
      </c>
      <c r="GT24" s="201" t="e">
        <f t="shared" si="111"/>
        <v>#DIV/0!</v>
      </c>
      <c r="GU24" s="201" t="e">
        <f t="shared" si="111"/>
        <v>#DIV/0!</v>
      </c>
      <c r="GV24" s="201" t="e">
        <f t="shared" si="111"/>
        <v>#DIV/0!</v>
      </c>
      <c r="GW24" s="201" t="e">
        <f t="shared" si="111"/>
        <v>#DIV/0!</v>
      </c>
      <c r="GX24" s="201" t="e">
        <f t="shared" si="111"/>
        <v>#DIV/0!</v>
      </c>
      <c r="GY24" s="201" t="e">
        <f t="shared" si="111"/>
        <v>#DIV/0!</v>
      </c>
      <c r="GZ24" s="202" t="e">
        <f t="shared" si="111"/>
        <v>#DIV/0!</v>
      </c>
      <c r="HA24" s="203" t="e">
        <f t="shared" si="112"/>
        <v>#DIV/0!</v>
      </c>
      <c r="HB24" s="204" t="e">
        <f t="shared" si="113"/>
        <v>#DIV/0!</v>
      </c>
      <c r="HC24" s="197" t="e">
        <f t="shared" si="113"/>
        <v>#DIV/0!</v>
      </c>
      <c r="HD24" s="197" t="e">
        <f t="shared" si="113"/>
        <v>#DIV/0!</v>
      </c>
      <c r="HE24" s="197" t="e">
        <f t="shared" si="113"/>
        <v>#DIV/0!</v>
      </c>
      <c r="HF24" s="197" t="e">
        <f t="shared" si="113"/>
        <v>#DIV/0!</v>
      </c>
      <c r="HG24" s="197" t="e">
        <f t="shared" si="113"/>
        <v>#DIV/0!</v>
      </c>
      <c r="HH24" s="197" t="e">
        <f t="shared" si="113"/>
        <v>#DIV/0!</v>
      </c>
      <c r="HI24" s="197" t="e">
        <f t="shared" si="113"/>
        <v>#DIV/0!</v>
      </c>
      <c r="HJ24" s="197" t="e">
        <f t="shared" si="113"/>
        <v>#DIV/0!</v>
      </c>
      <c r="HK24" s="198" t="e">
        <f t="shared" si="113"/>
        <v>#DIV/0!</v>
      </c>
      <c r="HL24" s="203" t="e">
        <f t="shared" si="116"/>
        <v>#DIV/0!</v>
      </c>
      <c r="HM24" s="868" t="e">
        <f t="shared" si="114"/>
        <v>#DIV/0!</v>
      </c>
      <c r="HN24" s="869" t="e">
        <f t="shared" si="115"/>
        <v>#DIV/0!</v>
      </c>
      <c r="HO24" s="869" t="e">
        <f t="shared" si="115"/>
        <v>#DIV/0!</v>
      </c>
      <c r="HP24" s="869" t="e">
        <f t="shared" si="115"/>
        <v>#DIV/0!</v>
      </c>
      <c r="HQ24" s="869" t="e">
        <f t="shared" si="115"/>
        <v>#DIV/0!</v>
      </c>
      <c r="HR24" s="869" t="e">
        <f t="shared" si="115"/>
        <v>#DIV/0!</v>
      </c>
      <c r="HS24" s="869" t="e">
        <f t="shared" si="115"/>
        <v>#DIV/0!</v>
      </c>
      <c r="HT24" s="869" t="e">
        <f t="shared" si="115"/>
        <v>#DIV/0!</v>
      </c>
      <c r="HU24" s="869" t="e">
        <f t="shared" si="115"/>
        <v>#DIV/0!</v>
      </c>
      <c r="HV24" s="870" t="e">
        <f t="shared" si="115"/>
        <v>#DIV/0!</v>
      </c>
    </row>
    <row r="25" spans="1:256" ht="15.75" customHeight="1" thickBot="1" x14ac:dyDescent="0.2">
      <c r="A25" s="191">
        <v>34</v>
      </c>
      <c r="B25" s="192"/>
      <c r="C25" s="193"/>
      <c r="D25" s="193"/>
      <c r="E25" s="193"/>
      <c r="F25" s="193"/>
      <c r="G25" s="194"/>
      <c r="H25" s="194"/>
      <c r="I25" s="194"/>
      <c r="J25" s="194"/>
      <c r="K25" s="194"/>
      <c r="L25" s="166">
        <v>0</v>
      </c>
      <c r="M25" s="166">
        <v>0</v>
      </c>
      <c r="N25" s="166">
        <v>0</v>
      </c>
      <c r="O25" s="166">
        <v>0</v>
      </c>
      <c r="P25" s="166">
        <v>0</v>
      </c>
      <c r="Q25" s="166">
        <v>0</v>
      </c>
      <c r="R25" s="166">
        <v>0</v>
      </c>
      <c r="S25" s="166">
        <v>0</v>
      </c>
      <c r="T25" s="166">
        <v>0</v>
      </c>
      <c r="U25" s="859">
        <v>0</v>
      </c>
      <c r="V25" s="866">
        <f t="shared" si="95"/>
        <v>0</v>
      </c>
      <c r="W25" s="861">
        <f t="shared" si="96"/>
        <v>0</v>
      </c>
      <c r="X25" s="169">
        <v>0</v>
      </c>
      <c r="Y25" s="170">
        <v>0</v>
      </c>
      <c r="Z25" s="170">
        <v>0</v>
      </c>
      <c r="AA25" s="170">
        <v>0</v>
      </c>
      <c r="AB25" s="170">
        <v>0</v>
      </c>
      <c r="AC25" s="170">
        <v>0</v>
      </c>
      <c r="AD25" s="170">
        <v>0</v>
      </c>
      <c r="AE25" s="170">
        <v>0</v>
      </c>
      <c r="AF25" s="170">
        <v>0</v>
      </c>
      <c r="AG25" s="170">
        <v>0</v>
      </c>
      <c r="AH25" s="169">
        <v>0</v>
      </c>
      <c r="AI25" s="170">
        <v>0</v>
      </c>
      <c r="AJ25" s="170">
        <v>0</v>
      </c>
      <c r="AK25" s="170">
        <v>0</v>
      </c>
      <c r="AL25" s="170">
        <v>0</v>
      </c>
      <c r="AM25" s="170">
        <v>0</v>
      </c>
      <c r="AN25" s="170">
        <v>0</v>
      </c>
      <c r="AO25" s="170">
        <v>0</v>
      </c>
      <c r="AP25" s="170">
        <v>0</v>
      </c>
      <c r="AQ25" s="170">
        <v>0</v>
      </c>
      <c r="AR25" s="171">
        <f t="shared" si="97"/>
        <v>0</v>
      </c>
      <c r="AS25" s="169">
        <v>0</v>
      </c>
      <c r="AT25" s="170">
        <v>0</v>
      </c>
      <c r="AU25" s="170">
        <v>0</v>
      </c>
      <c r="AV25" s="170">
        <v>0</v>
      </c>
      <c r="AW25" s="170">
        <v>0</v>
      </c>
      <c r="AX25" s="170">
        <v>0</v>
      </c>
      <c r="AY25" s="170">
        <v>0</v>
      </c>
      <c r="AZ25" s="170">
        <v>0</v>
      </c>
      <c r="BA25" s="170">
        <v>0</v>
      </c>
      <c r="BB25" s="170">
        <v>0</v>
      </c>
      <c r="BC25" s="169">
        <v>0</v>
      </c>
      <c r="BD25" s="170">
        <v>0</v>
      </c>
      <c r="BE25" s="170">
        <v>0</v>
      </c>
      <c r="BF25" s="170">
        <v>0</v>
      </c>
      <c r="BG25" s="170">
        <v>0</v>
      </c>
      <c r="BH25" s="170">
        <v>0</v>
      </c>
      <c r="BI25" s="170">
        <v>0</v>
      </c>
      <c r="BJ25" s="170">
        <v>0</v>
      </c>
      <c r="BK25" s="170">
        <v>0</v>
      </c>
      <c r="BL25" s="170">
        <v>0</v>
      </c>
      <c r="BM25" s="862">
        <f t="shared" si="98"/>
        <v>0</v>
      </c>
      <c r="BN25" s="169">
        <v>0</v>
      </c>
      <c r="BO25" s="170">
        <v>0</v>
      </c>
      <c r="BP25" s="170">
        <v>0</v>
      </c>
      <c r="BQ25" s="170">
        <v>0</v>
      </c>
      <c r="BR25" s="170">
        <v>0</v>
      </c>
      <c r="BS25" s="170">
        <v>0</v>
      </c>
      <c r="BT25" s="170">
        <v>0</v>
      </c>
      <c r="BU25" s="170">
        <v>0</v>
      </c>
      <c r="BV25" s="170">
        <v>0</v>
      </c>
      <c r="BW25" s="170">
        <v>0</v>
      </c>
      <c r="BX25" s="172" t="e">
        <f t="shared" si="99"/>
        <v>#DIV/0!</v>
      </c>
      <c r="BY25" s="173" t="e">
        <f t="shared" si="100"/>
        <v>#DIV/0!</v>
      </c>
      <c r="BZ25" s="169" t="e">
        <f t="shared" si="6"/>
        <v>#DIV/0!</v>
      </c>
      <c r="CA25" s="170" t="e">
        <f t="shared" si="7"/>
        <v>#DIV/0!</v>
      </c>
      <c r="CB25" s="170" t="e">
        <f t="shared" si="8"/>
        <v>#DIV/0!</v>
      </c>
      <c r="CC25" s="170" t="e">
        <f t="shared" si="9"/>
        <v>#DIV/0!</v>
      </c>
      <c r="CD25" s="170" t="e">
        <f t="shared" si="10"/>
        <v>#DIV/0!</v>
      </c>
      <c r="CE25" s="170" t="e">
        <f t="shared" si="11"/>
        <v>#DIV/0!</v>
      </c>
      <c r="CF25" s="170" t="e">
        <f t="shared" si="12"/>
        <v>#DIV/0!</v>
      </c>
      <c r="CG25" s="170" t="e">
        <f t="shared" si="13"/>
        <v>#DIV/0!</v>
      </c>
      <c r="CH25" s="170" t="e">
        <f t="shared" si="14"/>
        <v>#DIV/0!</v>
      </c>
      <c r="CI25" s="170" t="e">
        <f t="shared" si="15"/>
        <v>#DIV/0!</v>
      </c>
      <c r="CJ25" s="169" t="e">
        <f t="shared" si="16"/>
        <v>#DIV/0!</v>
      </c>
      <c r="CK25" s="170" t="e">
        <f t="shared" si="17"/>
        <v>#DIV/0!</v>
      </c>
      <c r="CL25" s="170" t="e">
        <f t="shared" si="18"/>
        <v>#DIV/0!</v>
      </c>
      <c r="CM25" s="170" t="e">
        <f t="shared" si="19"/>
        <v>#DIV/0!</v>
      </c>
      <c r="CN25" s="170" t="e">
        <f t="shared" si="20"/>
        <v>#DIV/0!</v>
      </c>
      <c r="CO25" s="170" t="e">
        <f t="shared" si="21"/>
        <v>#DIV/0!</v>
      </c>
      <c r="CP25" s="170" t="e">
        <f t="shared" si="22"/>
        <v>#DIV/0!</v>
      </c>
      <c r="CQ25" s="170" t="e">
        <f t="shared" si="22"/>
        <v>#DIV/0!</v>
      </c>
      <c r="CR25" s="170" t="e">
        <f t="shared" si="22"/>
        <v>#DIV/0!</v>
      </c>
      <c r="CS25" s="170" t="e">
        <f t="shared" si="22"/>
        <v>#DIV/0!</v>
      </c>
      <c r="CT25" s="174" t="e">
        <f t="shared" si="101"/>
        <v>#DIV/0!</v>
      </c>
      <c r="CU25" s="169" t="e">
        <f t="shared" si="23"/>
        <v>#DIV/0!</v>
      </c>
      <c r="CV25" s="170" t="e">
        <f t="shared" si="24"/>
        <v>#DIV/0!</v>
      </c>
      <c r="CW25" s="170" t="e">
        <f t="shared" si="25"/>
        <v>#DIV/0!</v>
      </c>
      <c r="CX25" s="170" t="e">
        <f t="shared" si="26"/>
        <v>#DIV/0!</v>
      </c>
      <c r="CY25" s="170" t="e">
        <f t="shared" si="27"/>
        <v>#DIV/0!</v>
      </c>
      <c r="CZ25" s="170" t="e">
        <f t="shared" si="28"/>
        <v>#DIV/0!</v>
      </c>
      <c r="DA25" s="170" t="e">
        <f t="shared" si="29"/>
        <v>#DIV/0!</v>
      </c>
      <c r="DB25" s="170" t="e">
        <f t="shared" si="30"/>
        <v>#DIV/0!</v>
      </c>
      <c r="DC25" s="170" t="e">
        <f t="shared" si="31"/>
        <v>#DIV/0!</v>
      </c>
      <c r="DD25" s="170" t="e">
        <f t="shared" si="32"/>
        <v>#DIV/0!</v>
      </c>
      <c r="DE25" s="169" t="e">
        <f t="shared" si="33"/>
        <v>#DIV/0!</v>
      </c>
      <c r="DF25" s="170" t="e">
        <f t="shared" si="34"/>
        <v>#DIV/0!</v>
      </c>
      <c r="DG25" s="170" t="e">
        <f t="shared" si="35"/>
        <v>#DIV/0!</v>
      </c>
      <c r="DH25" s="170" t="e">
        <f t="shared" si="36"/>
        <v>#DIV/0!</v>
      </c>
      <c r="DI25" s="170" t="e">
        <f t="shared" si="37"/>
        <v>#DIV/0!</v>
      </c>
      <c r="DJ25" s="170" t="e">
        <f t="shared" si="38"/>
        <v>#DIV/0!</v>
      </c>
      <c r="DK25" s="170" t="e">
        <f t="shared" si="39"/>
        <v>#DIV/0!</v>
      </c>
      <c r="DL25" s="170" t="e">
        <f t="shared" si="39"/>
        <v>#DIV/0!</v>
      </c>
      <c r="DM25" s="170" t="e">
        <f t="shared" si="39"/>
        <v>#DIV/0!</v>
      </c>
      <c r="DN25" s="863" t="e">
        <f t="shared" si="39"/>
        <v>#DIV/0!</v>
      </c>
      <c r="DO25" s="864" t="e">
        <f t="shared" si="102"/>
        <v>#DIV/0!</v>
      </c>
      <c r="DP25" s="169" t="e">
        <f t="shared" si="103"/>
        <v>#DIV/0!</v>
      </c>
      <c r="DQ25" s="170" t="e">
        <f t="shared" si="103"/>
        <v>#DIV/0!</v>
      </c>
      <c r="DR25" s="170" t="e">
        <f t="shared" si="40"/>
        <v>#DIV/0!</v>
      </c>
      <c r="DS25" s="170" t="e">
        <f t="shared" si="40"/>
        <v>#DIV/0!</v>
      </c>
      <c r="DT25" s="170" t="e">
        <f t="shared" si="40"/>
        <v>#DIV/0!</v>
      </c>
      <c r="DU25" s="170" t="e">
        <f t="shared" si="40"/>
        <v>#DIV/0!</v>
      </c>
      <c r="DV25" s="170" t="e">
        <f t="shared" si="40"/>
        <v>#DIV/0!</v>
      </c>
      <c r="DW25" s="170" t="e">
        <f t="shared" si="40"/>
        <v>#DIV/0!</v>
      </c>
      <c r="DX25" s="170" t="e">
        <f t="shared" si="40"/>
        <v>#DIV/0!</v>
      </c>
      <c r="DY25" s="170" t="e">
        <f t="shared" si="40"/>
        <v>#DIV/0!</v>
      </c>
      <c r="DZ25" s="175" t="e">
        <f t="shared" si="104"/>
        <v>#DIV/0!</v>
      </c>
      <c r="EA25" s="176" t="e">
        <f t="shared" si="105"/>
        <v>#DIV/0!</v>
      </c>
      <c r="EB25" s="177" t="e">
        <f t="shared" si="41"/>
        <v>#DIV/0!</v>
      </c>
      <c r="EC25" s="166" t="e">
        <f t="shared" si="42"/>
        <v>#DIV/0!</v>
      </c>
      <c r="ED25" s="166" t="e">
        <f t="shared" si="43"/>
        <v>#DIV/0!</v>
      </c>
      <c r="EE25" s="166" t="e">
        <f t="shared" si="44"/>
        <v>#DIV/0!</v>
      </c>
      <c r="EF25" s="166" t="e">
        <f t="shared" si="45"/>
        <v>#DIV/0!</v>
      </c>
      <c r="EG25" s="166" t="e">
        <f t="shared" si="46"/>
        <v>#DIV/0!</v>
      </c>
      <c r="EH25" s="166" t="e">
        <f t="shared" si="47"/>
        <v>#DIV/0!</v>
      </c>
      <c r="EI25" s="166" t="e">
        <f t="shared" si="48"/>
        <v>#DIV/0!</v>
      </c>
      <c r="EJ25" s="166" t="e">
        <f t="shared" si="49"/>
        <v>#DIV/0!</v>
      </c>
      <c r="EK25" s="166" t="e">
        <f t="shared" si="50"/>
        <v>#DIV/0!</v>
      </c>
      <c r="EL25" s="177" t="e">
        <f t="shared" si="51"/>
        <v>#DIV/0!</v>
      </c>
      <c r="EM25" s="166" t="e">
        <f t="shared" si="52"/>
        <v>#DIV/0!</v>
      </c>
      <c r="EN25" s="166" t="e">
        <f t="shared" si="53"/>
        <v>#DIV/0!</v>
      </c>
      <c r="EO25" s="166" t="e">
        <f t="shared" si="54"/>
        <v>#DIV/0!</v>
      </c>
      <c r="EP25" s="166" t="e">
        <f t="shared" si="55"/>
        <v>#DIV/0!</v>
      </c>
      <c r="EQ25" s="166" t="e">
        <f t="shared" si="56"/>
        <v>#DIV/0!</v>
      </c>
      <c r="ER25" s="166" t="e">
        <f t="shared" si="57"/>
        <v>#DIV/0!</v>
      </c>
      <c r="ES25" s="166" t="e">
        <f t="shared" si="58"/>
        <v>#DIV/0!</v>
      </c>
      <c r="ET25" s="166" t="e">
        <f t="shared" si="59"/>
        <v>#DIV/0!</v>
      </c>
      <c r="EU25" s="166" t="e">
        <f t="shared" si="60"/>
        <v>#DIV/0!</v>
      </c>
      <c r="EV25" s="178" t="e">
        <f t="shared" si="106"/>
        <v>#DIV/0!</v>
      </c>
      <c r="EW25" s="177" t="e">
        <f t="shared" si="61"/>
        <v>#DIV/0!</v>
      </c>
      <c r="EX25" s="166" t="e">
        <f t="shared" si="62"/>
        <v>#DIV/0!</v>
      </c>
      <c r="EY25" s="166" t="e">
        <f t="shared" si="63"/>
        <v>#DIV/0!</v>
      </c>
      <c r="EZ25" s="166" t="e">
        <f t="shared" si="64"/>
        <v>#DIV/0!</v>
      </c>
      <c r="FA25" s="166" t="e">
        <f t="shared" si="65"/>
        <v>#DIV/0!</v>
      </c>
      <c r="FB25" s="166" t="e">
        <f t="shared" si="66"/>
        <v>#DIV/0!</v>
      </c>
      <c r="FC25" s="166" t="e">
        <f t="shared" si="67"/>
        <v>#DIV/0!</v>
      </c>
      <c r="FD25" s="166" t="e">
        <f t="shared" si="68"/>
        <v>#DIV/0!</v>
      </c>
      <c r="FE25" s="166" t="e">
        <f t="shared" si="69"/>
        <v>#DIV/0!</v>
      </c>
      <c r="FF25" s="166" t="e">
        <f t="shared" si="70"/>
        <v>#DIV/0!</v>
      </c>
      <c r="FG25" s="177" t="e">
        <f t="shared" si="71"/>
        <v>#DIV/0!</v>
      </c>
      <c r="FH25" s="166" t="e">
        <f t="shared" si="72"/>
        <v>#DIV/0!</v>
      </c>
      <c r="FI25" s="166" t="e">
        <f t="shared" si="73"/>
        <v>#DIV/0!</v>
      </c>
      <c r="FJ25" s="166" t="e">
        <f t="shared" si="74"/>
        <v>#DIV/0!</v>
      </c>
      <c r="FK25" s="166" t="e">
        <f t="shared" si="75"/>
        <v>#DIV/0!</v>
      </c>
      <c r="FL25" s="166" t="e">
        <f t="shared" si="76"/>
        <v>#DIV/0!</v>
      </c>
      <c r="FM25" s="166" t="e">
        <f t="shared" si="77"/>
        <v>#DIV/0!</v>
      </c>
      <c r="FN25" s="166" t="e">
        <f t="shared" si="78"/>
        <v>#DIV/0!</v>
      </c>
      <c r="FO25" s="166" t="e">
        <f t="shared" si="79"/>
        <v>#DIV/0!</v>
      </c>
      <c r="FP25" s="859" t="e">
        <f t="shared" si="80"/>
        <v>#DIV/0!</v>
      </c>
      <c r="FQ25" s="867" t="e">
        <f t="shared" si="107"/>
        <v>#DIV/0!</v>
      </c>
      <c r="FR25" s="177" t="e">
        <f t="shared" si="81"/>
        <v>#DIV/0!</v>
      </c>
      <c r="FS25" s="166" t="e">
        <f t="shared" si="82"/>
        <v>#DIV/0!</v>
      </c>
      <c r="FT25" s="166" t="e">
        <f t="shared" si="83"/>
        <v>#DIV/0!</v>
      </c>
      <c r="FU25" s="166" t="e">
        <f t="shared" si="84"/>
        <v>#DIV/0!</v>
      </c>
      <c r="FV25" s="166" t="e">
        <f t="shared" si="85"/>
        <v>#DIV/0!</v>
      </c>
      <c r="FW25" s="166" t="e">
        <f t="shared" si="86"/>
        <v>#DIV/0!</v>
      </c>
      <c r="FX25" s="166" t="e">
        <f t="shared" si="87"/>
        <v>#DIV/0!</v>
      </c>
      <c r="FY25" s="166" t="e">
        <f t="shared" si="88"/>
        <v>#DIV/0!</v>
      </c>
      <c r="FZ25" s="166" t="e">
        <f t="shared" si="89"/>
        <v>#DIV/0!</v>
      </c>
      <c r="GA25" s="166" t="e">
        <f t="shared" si="90"/>
        <v>#DIV/0!</v>
      </c>
      <c r="GD25" s="1713"/>
      <c r="GE25" s="195" t="e">
        <f t="shared" si="108"/>
        <v>#DIV/0!</v>
      </c>
      <c r="GF25" s="204" t="e">
        <f t="shared" si="109"/>
        <v>#DIV/0!</v>
      </c>
      <c r="GG25" s="197" t="e">
        <f t="shared" si="109"/>
        <v>#DIV/0!</v>
      </c>
      <c r="GH25" s="197" t="e">
        <f t="shared" si="109"/>
        <v>#DIV/0!</v>
      </c>
      <c r="GI25" s="197" t="e">
        <f t="shared" si="109"/>
        <v>#DIV/0!</v>
      </c>
      <c r="GJ25" s="197" t="e">
        <f t="shared" si="109"/>
        <v>#DIV/0!</v>
      </c>
      <c r="GK25" s="197" t="e">
        <f>HA25+#REF!</f>
        <v>#DIV/0!</v>
      </c>
      <c r="GL25" s="197" t="e">
        <f>HB25+#REF!</f>
        <v>#DIV/0!</v>
      </c>
      <c r="GM25" s="197" t="e">
        <f>HC25+#REF!</f>
        <v>#DIV/0!</v>
      </c>
      <c r="GN25" s="197" t="e">
        <f>HD25+#REF!</f>
        <v>#DIV/0!</v>
      </c>
      <c r="GO25" s="198" t="e">
        <f>HE25+#REF!</f>
        <v>#DIV/0!</v>
      </c>
      <c r="GP25" s="205" t="e">
        <f t="shared" si="110"/>
        <v>#DIV/0!</v>
      </c>
      <c r="GQ25" s="200" t="e">
        <f t="shared" si="111"/>
        <v>#DIV/0!</v>
      </c>
      <c r="GR25" s="201" t="e">
        <f t="shared" si="111"/>
        <v>#DIV/0!</v>
      </c>
      <c r="GS25" s="201" t="e">
        <f t="shared" si="111"/>
        <v>#DIV/0!</v>
      </c>
      <c r="GT25" s="201" t="e">
        <f t="shared" si="111"/>
        <v>#DIV/0!</v>
      </c>
      <c r="GU25" s="201" t="e">
        <f t="shared" si="111"/>
        <v>#DIV/0!</v>
      </c>
      <c r="GV25" s="201" t="e">
        <f t="shared" si="111"/>
        <v>#DIV/0!</v>
      </c>
      <c r="GW25" s="201" t="e">
        <f t="shared" si="111"/>
        <v>#DIV/0!</v>
      </c>
      <c r="GX25" s="201" t="e">
        <f t="shared" si="111"/>
        <v>#DIV/0!</v>
      </c>
      <c r="GY25" s="201" t="e">
        <f t="shared" si="111"/>
        <v>#DIV/0!</v>
      </c>
      <c r="GZ25" s="202" t="e">
        <f t="shared" si="111"/>
        <v>#DIV/0!</v>
      </c>
      <c r="HA25" s="203" t="e">
        <f t="shared" si="112"/>
        <v>#DIV/0!</v>
      </c>
      <c r="HB25" s="204" t="e">
        <f t="shared" si="113"/>
        <v>#DIV/0!</v>
      </c>
      <c r="HC25" s="197" t="e">
        <f t="shared" si="113"/>
        <v>#DIV/0!</v>
      </c>
      <c r="HD25" s="197" t="e">
        <f t="shared" si="113"/>
        <v>#DIV/0!</v>
      </c>
      <c r="HE25" s="197" t="e">
        <f t="shared" si="113"/>
        <v>#DIV/0!</v>
      </c>
      <c r="HF25" s="197" t="e">
        <f t="shared" si="113"/>
        <v>#DIV/0!</v>
      </c>
      <c r="HG25" s="197" t="e">
        <f t="shared" si="113"/>
        <v>#DIV/0!</v>
      </c>
      <c r="HH25" s="197" t="e">
        <f t="shared" si="113"/>
        <v>#DIV/0!</v>
      </c>
      <c r="HI25" s="197" t="e">
        <f t="shared" si="113"/>
        <v>#DIV/0!</v>
      </c>
      <c r="HJ25" s="197" t="e">
        <f t="shared" si="113"/>
        <v>#DIV/0!</v>
      </c>
      <c r="HK25" s="198" t="e">
        <f t="shared" si="113"/>
        <v>#DIV/0!</v>
      </c>
      <c r="HL25" s="203" t="e">
        <f t="shared" si="116"/>
        <v>#DIV/0!</v>
      </c>
      <c r="HM25" s="868" t="e">
        <f t="shared" si="114"/>
        <v>#DIV/0!</v>
      </c>
      <c r="HN25" s="869" t="e">
        <f t="shared" si="115"/>
        <v>#DIV/0!</v>
      </c>
      <c r="HO25" s="869" t="e">
        <f t="shared" si="115"/>
        <v>#DIV/0!</v>
      </c>
      <c r="HP25" s="869" t="e">
        <f t="shared" si="115"/>
        <v>#DIV/0!</v>
      </c>
      <c r="HQ25" s="869" t="e">
        <f t="shared" si="115"/>
        <v>#DIV/0!</v>
      </c>
      <c r="HR25" s="869" t="e">
        <f t="shared" si="115"/>
        <v>#DIV/0!</v>
      </c>
      <c r="HS25" s="869" t="e">
        <f t="shared" si="115"/>
        <v>#DIV/0!</v>
      </c>
      <c r="HT25" s="869" t="e">
        <f t="shared" si="115"/>
        <v>#DIV/0!</v>
      </c>
      <c r="HU25" s="869" t="e">
        <f t="shared" si="115"/>
        <v>#DIV/0!</v>
      </c>
      <c r="HV25" s="870" t="e">
        <f t="shared" si="115"/>
        <v>#DIV/0!</v>
      </c>
    </row>
    <row r="26" spans="1:256" ht="15.75" customHeight="1" thickBot="1" x14ac:dyDescent="0.2">
      <c r="A26" s="191">
        <v>36</v>
      </c>
      <c r="B26" s="192"/>
      <c r="C26" s="193"/>
      <c r="D26" s="193"/>
      <c r="E26" s="193"/>
      <c r="F26" s="193"/>
      <c r="G26" s="194"/>
      <c r="H26" s="194"/>
      <c r="I26" s="194"/>
      <c r="J26" s="194"/>
      <c r="K26" s="194"/>
      <c r="L26" s="166">
        <v>0</v>
      </c>
      <c r="M26" s="166">
        <v>0</v>
      </c>
      <c r="N26" s="166">
        <v>0</v>
      </c>
      <c r="O26" s="166">
        <v>0</v>
      </c>
      <c r="P26" s="166">
        <v>0</v>
      </c>
      <c r="Q26" s="166">
        <v>0</v>
      </c>
      <c r="R26" s="166">
        <v>0</v>
      </c>
      <c r="S26" s="166">
        <v>0</v>
      </c>
      <c r="T26" s="166">
        <v>0</v>
      </c>
      <c r="U26" s="859">
        <v>0</v>
      </c>
      <c r="V26" s="866">
        <f t="shared" si="95"/>
        <v>0</v>
      </c>
      <c r="W26" s="861">
        <f t="shared" si="96"/>
        <v>0</v>
      </c>
      <c r="X26" s="169">
        <v>0</v>
      </c>
      <c r="Y26" s="170">
        <v>0</v>
      </c>
      <c r="Z26" s="170">
        <v>0</v>
      </c>
      <c r="AA26" s="170">
        <v>0</v>
      </c>
      <c r="AB26" s="170">
        <v>0</v>
      </c>
      <c r="AC26" s="170">
        <v>0</v>
      </c>
      <c r="AD26" s="170">
        <v>0</v>
      </c>
      <c r="AE26" s="170">
        <v>0</v>
      </c>
      <c r="AF26" s="170">
        <v>0</v>
      </c>
      <c r="AG26" s="170">
        <v>0</v>
      </c>
      <c r="AH26" s="169">
        <v>0</v>
      </c>
      <c r="AI26" s="170">
        <v>0</v>
      </c>
      <c r="AJ26" s="170">
        <v>0</v>
      </c>
      <c r="AK26" s="170">
        <v>0</v>
      </c>
      <c r="AL26" s="170">
        <v>0</v>
      </c>
      <c r="AM26" s="170">
        <v>0</v>
      </c>
      <c r="AN26" s="170">
        <v>0</v>
      </c>
      <c r="AO26" s="170">
        <v>0</v>
      </c>
      <c r="AP26" s="170">
        <v>0</v>
      </c>
      <c r="AQ26" s="170">
        <v>0</v>
      </c>
      <c r="AR26" s="171">
        <f t="shared" si="97"/>
        <v>0</v>
      </c>
      <c r="AS26" s="169">
        <v>0</v>
      </c>
      <c r="AT26" s="170">
        <v>0</v>
      </c>
      <c r="AU26" s="170">
        <v>0</v>
      </c>
      <c r="AV26" s="170">
        <v>0</v>
      </c>
      <c r="AW26" s="170">
        <v>0</v>
      </c>
      <c r="AX26" s="170">
        <v>0</v>
      </c>
      <c r="AY26" s="170">
        <v>0</v>
      </c>
      <c r="AZ26" s="170">
        <v>0</v>
      </c>
      <c r="BA26" s="170">
        <v>0</v>
      </c>
      <c r="BB26" s="170">
        <v>0</v>
      </c>
      <c r="BC26" s="169">
        <v>0</v>
      </c>
      <c r="BD26" s="170">
        <v>0</v>
      </c>
      <c r="BE26" s="170">
        <v>0</v>
      </c>
      <c r="BF26" s="170">
        <v>0</v>
      </c>
      <c r="BG26" s="170">
        <v>0</v>
      </c>
      <c r="BH26" s="170">
        <v>0</v>
      </c>
      <c r="BI26" s="170">
        <v>0</v>
      </c>
      <c r="BJ26" s="170">
        <v>0</v>
      </c>
      <c r="BK26" s="170">
        <v>0</v>
      </c>
      <c r="BL26" s="170">
        <v>0</v>
      </c>
      <c r="BM26" s="862">
        <f t="shared" si="98"/>
        <v>0</v>
      </c>
      <c r="BN26" s="169">
        <v>0</v>
      </c>
      <c r="BO26" s="170">
        <v>0</v>
      </c>
      <c r="BP26" s="170">
        <v>0</v>
      </c>
      <c r="BQ26" s="170">
        <v>0</v>
      </c>
      <c r="BR26" s="170">
        <v>0</v>
      </c>
      <c r="BS26" s="170">
        <v>0</v>
      </c>
      <c r="BT26" s="170">
        <v>0</v>
      </c>
      <c r="BU26" s="170">
        <v>0</v>
      </c>
      <c r="BV26" s="170">
        <v>0</v>
      </c>
      <c r="BW26" s="170">
        <v>0</v>
      </c>
      <c r="BX26" s="172" t="e">
        <f t="shared" si="99"/>
        <v>#DIV/0!</v>
      </c>
      <c r="BY26" s="173" t="e">
        <f t="shared" si="100"/>
        <v>#DIV/0!</v>
      </c>
      <c r="BZ26" s="169" t="e">
        <f t="shared" ref="BZ26:BZ58" si="117">ROUNDDOWN(X26/$AK$4,0)</f>
        <v>#DIV/0!</v>
      </c>
      <c r="CA26" s="170" t="e">
        <f t="shared" ref="CA26:CA58" si="118">ROUNDDOWN(Y26/$AK$4,0)</f>
        <v>#DIV/0!</v>
      </c>
      <c r="CB26" s="170" t="e">
        <f t="shared" ref="CB26:CB58" si="119">ROUNDDOWN(Z26/$AK$4,0)</f>
        <v>#DIV/0!</v>
      </c>
      <c r="CC26" s="170" t="e">
        <f t="shared" ref="CC26:CC58" si="120">ROUNDDOWN(AA26/$AK$4,0)</f>
        <v>#DIV/0!</v>
      </c>
      <c r="CD26" s="170" t="e">
        <f t="shared" ref="CD26:CD58" si="121">ROUNDDOWN(AB26/$AK$4,0)</f>
        <v>#DIV/0!</v>
      </c>
      <c r="CE26" s="170" t="e">
        <f t="shared" ref="CE26:CE58" si="122">ROUNDDOWN(AC26/$AK$4,0)</f>
        <v>#DIV/0!</v>
      </c>
      <c r="CF26" s="170" t="e">
        <f t="shared" ref="CF26:CF58" si="123">ROUNDDOWN(AD26/$AK$4,0)</f>
        <v>#DIV/0!</v>
      </c>
      <c r="CG26" s="170" t="e">
        <f t="shared" ref="CG26:CG58" si="124">ROUNDDOWN(AE26/$AK$4,0)</f>
        <v>#DIV/0!</v>
      </c>
      <c r="CH26" s="170" t="e">
        <f t="shared" ref="CH26:CH58" si="125">ROUNDDOWN(AF26/$AK$4,0)</f>
        <v>#DIV/0!</v>
      </c>
      <c r="CI26" s="170" t="e">
        <f t="shared" ref="CI26:CI58" si="126">ROUNDDOWN(AG26/$AK$4,0)</f>
        <v>#DIV/0!</v>
      </c>
      <c r="CJ26" s="169" t="e">
        <f t="shared" ref="CJ26:CJ58" si="127">ROUNDDOWN(AH26/$AK$4,0)</f>
        <v>#DIV/0!</v>
      </c>
      <c r="CK26" s="170" t="e">
        <f t="shared" ref="CK26:CK58" si="128">ROUNDDOWN(AI26/$AK$4,0)</f>
        <v>#DIV/0!</v>
      </c>
      <c r="CL26" s="170" t="e">
        <f t="shared" ref="CL26:CL58" si="129">ROUNDDOWN(AJ26/$AK$4,0)</f>
        <v>#DIV/0!</v>
      </c>
      <c r="CM26" s="170" t="e">
        <f t="shared" ref="CM26:CM58" si="130">ROUNDDOWN(AK26/$AK$4,0)</f>
        <v>#DIV/0!</v>
      </c>
      <c r="CN26" s="170" t="e">
        <f t="shared" ref="CN26:CN58" si="131">ROUNDDOWN(AL26/$AK$4,0)</f>
        <v>#DIV/0!</v>
      </c>
      <c r="CO26" s="170" t="e">
        <f t="shared" ref="CO26:CO58" si="132">ROUNDDOWN(AM26/$AK$4,0)</f>
        <v>#DIV/0!</v>
      </c>
      <c r="CP26" s="170" t="e">
        <f t="shared" si="22"/>
        <v>#DIV/0!</v>
      </c>
      <c r="CQ26" s="170" t="e">
        <f t="shared" si="22"/>
        <v>#DIV/0!</v>
      </c>
      <c r="CR26" s="170" t="e">
        <f t="shared" si="22"/>
        <v>#DIV/0!</v>
      </c>
      <c r="CS26" s="170" t="e">
        <f t="shared" si="22"/>
        <v>#DIV/0!</v>
      </c>
      <c r="CT26" s="174" t="e">
        <f t="shared" si="101"/>
        <v>#DIV/0!</v>
      </c>
      <c r="CU26" s="169" t="e">
        <f t="shared" ref="CU26:CU58" si="133">ROUNDDOWN(AS26/$AK$4,0)</f>
        <v>#DIV/0!</v>
      </c>
      <c r="CV26" s="170" t="e">
        <f t="shared" ref="CV26:CV58" si="134">ROUNDDOWN(AT26/$AK$4,0)</f>
        <v>#DIV/0!</v>
      </c>
      <c r="CW26" s="170" t="e">
        <f t="shared" ref="CW26:CW58" si="135">ROUNDDOWN(AU26/$AK$4,0)</f>
        <v>#DIV/0!</v>
      </c>
      <c r="CX26" s="170" t="e">
        <f t="shared" ref="CX26:CX58" si="136">ROUNDDOWN(AV26/$AK$4,0)</f>
        <v>#DIV/0!</v>
      </c>
      <c r="CY26" s="170" t="e">
        <f t="shared" ref="CY26:CY58" si="137">ROUNDDOWN(AW26/$AK$4,0)</f>
        <v>#DIV/0!</v>
      </c>
      <c r="CZ26" s="170" t="e">
        <f t="shared" ref="CZ26:CZ58" si="138">ROUNDDOWN(AX26/$AK$4,0)</f>
        <v>#DIV/0!</v>
      </c>
      <c r="DA26" s="170" t="e">
        <f t="shared" ref="DA26:DA58" si="139">ROUNDDOWN(AY26/$AK$4,0)</f>
        <v>#DIV/0!</v>
      </c>
      <c r="DB26" s="170" t="e">
        <f t="shared" ref="DB26:DB58" si="140">ROUNDDOWN(AZ26/$AK$4,0)</f>
        <v>#DIV/0!</v>
      </c>
      <c r="DC26" s="170" t="e">
        <f t="shared" ref="DC26:DC58" si="141">ROUNDDOWN(BA26/$AK$4,0)</f>
        <v>#DIV/0!</v>
      </c>
      <c r="DD26" s="170" t="e">
        <f t="shared" ref="DD26:DD58" si="142">ROUNDDOWN(BB26/$AK$4,0)</f>
        <v>#DIV/0!</v>
      </c>
      <c r="DE26" s="169" t="e">
        <f t="shared" ref="DE26:DE58" si="143">ROUNDDOWN(BC26/$AK$4,0)</f>
        <v>#DIV/0!</v>
      </c>
      <c r="DF26" s="170" t="e">
        <f t="shared" ref="DF26:DF58" si="144">ROUNDDOWN(BD26/$AK$4,0)</f>
        <v>#DIV/0!</v>
      </c>
      <c r="DG26" s="170" t="e">
        <f t="shared" ref="DG26:DG58" si="145">ROUNDDOWN(BE26/$AK$4,0)</f>
        <v>#DIV/0!</v>
      </c>
      <c r="DH26" s="170" t="e">
        <f t="shared" ref="DH26:DH58" si="146">ROUNDDOWN(BF26/$AK$4,0)</f>
        <v>#DIV/0!</v>
      </c>
      <c r="DI26" s="170" t="e">
        <f t="shared" ref="DI26:DI58" si="147">ROUNDDOWN(BG26/$AK$4,0)</f>
        <v>#DIV/0!</v>
      </c>
      <c r="DJ26" s="170" t="e">
        <f t="shared" ref="DJ26:DJ58" si="148">ROUNDDOWN(BH26/$AK$4,0)</f>
        <v>#DIV/0!</v>
      </c>
      <c r="DK26" s="170" t="e">
        <f t="shared" si="39"/>
        <v>#DIV/0!</v>
      </c>
      <c r="DL26" s="170" t="e">
        <f t="shared" si="39"/>
        <v>#DIV/0!</v>
      </c>
      <c r="DM26" s="170" t="e">
        <f t="shared" si="39"/>
        <v>#DIV/0!</v>
      </c>
      <c r="DN26" s="863" t="e">
        <f t="shared" si="39"/>
        <v>#DIV/0!</v>
      </c>
      <c r="DO26" s="864" t="e">
        <f t="shared" si="102"/>
        <v>#DIV/0!</v>
      </c>
      <c r="DP26" s="169" t="e">
        <f t="shared" si="103"/>
        <v>#DIV/0!</v>
      </c>
      <c r="DQ26" s="170" t="e">
        <f t="shared" si="103"/>
        <v>#DIV/0!</v>
      </c>
      <c r="DR26" s="170" t="e">
        <f t="shared" si="40"/>
        <v>#DIV/0!</v>
      </c>
      <c r="DS26" s="170" t="e">
        <f t="shared" si="40"/>
        <v>#DIV/0!</v>
      </c>
      <c r="DT26" s="170" t="e">
        <f t="shared" si="40"/>
        <v>#DIV/0!</v>
      </c>
      <c r="DU26" s="170" t="e">
        <f t="shared" si="40"/>
        <v>#DIV/0!</v>
      </c>
      <c r="DV26" s="170" t="e">
        <f t="shared" si="40"/>
        <v>#DIV/0!</v>
      </c>
      <c r="DW26" s="170" t="e">
        <f t="shared" si="40"/>
        <v>#DIV/0!</v>
      </c>
      <c r="DX26" s="170" t="e">
        <f t="shared" si="40"/>
        <v>#DIV/0!</v>
      </c>
      <c r="DY26" s="170" t="e">
        <f t="shared" si="40"/>
        <v>#DIV/0!</v>
      </c>
      <c r="DZ26" s="175" t="e">
        <f t="shared" si="104"/>
        <v>#DIV/0!</v>
      </c>
      <c r="EA26" s="176" t="e">
        <f t="shared" si="105"/>
        <v>#DIV/0!</v>
      </c>
      <c r="EB26" s="177" t="e">
        <f t="shared" si="41"/>
        <v>#DIV/0!</v>
      </c>
      <c r="EC26" s="166" t="e">
        <f t="shared" si="42"/>
        <v>#DIV/0!</v>
      </c>
      <c r="ED26" s="166" t="e">
        <f t="shared" si="43"/>
        <v>#DIV/0!</v>
      </c>
      <c r="EE26" s="166" t="e">
        <f t="shared" si="44"/>
        <v>#DIV/0!</v>
      </c>
      <c r="EF26" s="166" t="e">
        <f t="shared" si="45"/>
        <v>#DIV/0!</v>
      </c>
      <c r="EG26" s="166" t="e">
        <f t="shared" si="46"/>
        <v>#DIV/0!</v>
      </c>
      <c r="EH26" s="166" t="e">
        <f t="shared" si="47"/>
        <v>#DIV/0!</v>
      </c>
      <c r="EI26" s="166" t="e">
        <f t="shared" si="48"/>
        <v>#DIV/0!</v>
      </c>
      <c r="EJ26" s="166" t="e">
        <f t="shared" si="49"/>
        <v>#DIV/0!</v>
      </c>
      <c r="EK26" s="166" t="e">
        <f t="shared" si="50"/>
        <v>#DIV/0!</v>
      </c>
      <c r="EL26" s="177" t="e">
        <f t="shared" si="51"/>
        <v>#DIV/0!</v>
      </c>
      <c r="EM26" s="166" t="e">
        <f t="shared" si="52"/>
        <v>#DIV/0!</v>
      </c>
      <c r="EN26" s="166" t="e">
        <f t="shared" si="53"/>
        <v>#DIV/0!</v>
      </c>
      <c r="EO26" s="166" t="e">
        <f t="shared" si="54"/>
        <v>#DIV/0!</v>
      </c>
      <c r="EP26" s="166" t="e">
        <f t="shared" si="55"/>
        <v>#DIV/0!</v>
      </c>
      <c r="EQ26" s="166" t="e">
        <f t="shared" si="56"/>
        <v>#DIV/0!</v>
      </c>
      <c r="ER26" s="166" t="e">
        <f t="shared" si="57"/>
        <v>#DIV/0!</v>
      </c>
      <c r="ES26" s="166" t="e">
        <f t="shared" si="58"/>
        <v>#DIV/0!</v>
      </c>
      <c r="ET26" s="166" t="e">
        <f t="shared" si="59"/>
        <v>#DIV/0!</v>
      </c>
      <c r="EU26" s="166" t="e">
        <f t="shared" si="60"/>
        <v>#DIV/0!</v>
      </c>
      <c r="EV26" s="178" t="e">
        <f t="shared" si="106"/>
        <v>#DIV/0!</v>
      </c>
      <c r="EW26" s="177" t="e">
        <f t="shared" si="61"/>
        <v>#DIV/0!</v>
      </c>
      <c r="EX26" s="166" t="e">
        <f t="shared" si="62"/>
        <v>#DIV/0!</v>
      </c>
      <c r="EY26" s="166" t="e">
        <f t="shared" si="63"/>
        <v>#DIV/0!</v>
      </c>
      <c r="EZ26" s="166" t="e">
        <f t="shared" si="64"/>
        <v>#DIV/0!</v>
      </c>
      <c r="FA26" s="166" t="e">
        <f t="shared" si="65"/>
        <v>#DIV/0!</v>
      </c>
      <c r="FB26" s="166" t="e">
        <f t="shared" si="66"/>
        <v>#DIV/0!</v>
      </c>
      <c r="FC26" s="166" t="e">
        <f t="shared" si="67"/>
        <v>#DIV/0!</v>
      </c>
      <c r="FD26" s="166" t="e">
        <f t="shared" si="68"/>
        <v>#DIV/0!</v>
      </c>
      <c r="FE26" s="166" t="e">
        <f t="shared" si="69"/>
        <v>#DIV/0!</v>
      </c>
      <c r="FF26" s="166" t="e">
        <f t="shared" si="70"/>
        <v>#DIV/0!</v>
      </c>
      <c r="FG26" s="177" t="e">
        <f t="shared" si="71"/>
        <v>#DIV/0!</v>
      </c>
      <c r="FH26" s="166" t="e">
        <f t="shared" si="72"/>
        <v>#DIV/0!</v>
      </c>
      <c r="FI26" s="166" t="e">
        <f t="shared" si="73"/>
        <v>#DIV/0!</v>
      </c>
      <c r="FJ26" s="166" t="e">
        <f t="shared" si="74"/>
        <v>#DIV/0!</v>
      </c>
      <c r="FK26" s="166" t="e">
        <f t="shared" si="75"/>
        <v>#DIV/0!</v>
      </c>
      <c r="FL26" s="166" t="e">
        <f t="shared" si="76"/>
        <v>#DIV/0!</v>
      </c>
      <c r="FM26" s="166" t="e">
        <f t="shared" si="77"/>
        <v>#DIV/0!</v>
      </c>
      <c r="FN26" s="166" t="e">
        <f t="shared" si="78"/>
        <v>#DIV/0!</v>
      </c>
      <c r="FO26" s="166" t="e">
        <f t="shared" si="79"/>
        <v>#DIV/0!</v>
      </c>
      <c r="FP26" s="859" t="e">
        <f t="shared" si="80"/>
        <v>#DIV/0!</v>
      </c>
      <c r="FQ26" s="867" t="e">
        <f t="shared" si="107"/>
        <v>#DIV/0!</v>
      </c>
      <c r="FR26" s="177" t="e">
        <f t="shared" si="81"/>
        <v>#DIV/0!</v>
      </c>
      <c r="FS26" s="166" t="e">
        <f t="shared" si="82"/>
        <v>#DIV/0!</v>
      </c>
      <c r="FT26" s="166" t="e">
        <f t="shared" si="83"/>
        <v>#DIV/0!</v>
      </c>
      <c r="FU26" s="166" t="e">
        <f t="shared" si="84"/>
        <v>#DIV/0!</v>
      </c>
      <c r="FV26" s="166" t="e">
        <f t="shared" si="85"/>
        <v>#DIV/0!</v>
      </c>
      <c r="FW26" s="166" t="e">
        <f t="shared" si="86"/>
        <v>#DIV/0!</v>
      </c>
      <c r="FX26" s="166" t="e">
        <f t="shared" si="87"/>
        <v>#DIV/0!</v>
      </c>
      <c r="FY26" s="166" t="e">
        <f t="shared" si="88"/>
        <v>#DIV/0!</v>
      </c>
      <c r="FZ26" s="166" t="e">
        <f t="shared" si="89"/>
        <v>#DIV/0!</v>
      </c>
      <c r="GA26" s="166" t="e">
        <f t="shared" si="90"/>
        <v>#DIV/0!</v>
      </c>
      <c r="GD26" s="1713"/>
      <c r="GE26" s="195" t="e">
        <f t="shared" si="108"/>
        <v>#DIV/0!</v>
      </c>
      <c r="GF26" s="204" t="e">
        <f t="shared" si="109"/>
        <v>#DIV/0!</v>
      </c>
      <c r="GG26" s="197" t="e">
        <f t="shared" si="109"/>
        <v>#DIV/0!</v>
      </c>
      <c r="GH26" s="197" t="e">
        <f t="shared" si="109"/>
        <v>#DIV/0!</v>
      </c>
      <c r="GI26" s="197" t="e">
        <f t="shared" si="109"/>
        <v>#DIV/0!</v>
      </c>
      <c r="GJ26" s="197" t="e">
        <f t="shared" si="109"/>
        <v>#DIV/0!</v>
      </c>
      <c r="GK26" s="197" t="e">
        <f>HA26+#REF!</f>
        <v>#DIV/0!</v>
      </c>
      <c r="GL26" s="197" t="e">
        <f>HB26+#REF!</f>
        <v>#DIV/0!</v>
      </c>
      <c r="GM26" s="197" t="e">
        <f>HC26+#REF!</f>
        <v>#DIV/0!</v>
      </c>
      <c r="GN26" s="197" t="e">
        <f>HD26+#REF!</f>
        <v>#DIV/0!</v>
      </c>
      <c r="GO26" s="198" t="e">
        <f>HE26+#REF!</f>
        <v>#DIV/0!</v>
      </c>
      <c r="GP26" s="205" t="e">
        <f t="shared" si="110"/>
        <v>#DIV/0!</v>
      </c>
      <c r="GQ26" s="200" t="e">
        <f t="shared" si="111"/>
        <v>#DIV/0!</v>
      </c>
      <c r="GR26" s="201" t="e">
        <f t="shared" si="111"/>
        <v>#DIV/0!</v>
      </c>
      <c r="GS26" s="201" t="e">
        <f t="shared" si="111"/>
        <v>#DIV/0!</v>
      </c>
      <c r="GT26" s="201" t="e">
        <f t="shared" si="111"/>
        <v>#DIV/0!</v>
      </c>
      <c r="GU26" s="201" t="e">
        <f t="shared" si="111"/>
        <v>#DIV/0!</v>
      </c>
      <c r="GV26" s="201" t="e">
        <f t="shared" si="111"/>
        <v>#DIV/0!</v>
      </c>
      <c r="GW26" s="201" t="e">
        <f t="shared" si="111"/>
        <v>#DIV/0!</v>
      </c>
      <c r="GX26" s="201" t="e">
        <f t="shared" si="111"/>
        <v>#DIV/0!</v>
      </c>
      <c r="GY26" s="201" t="e">
        <f t="shared" si="111"/>
        <v>#DIV/0!</v>
      </c>
      <c r="GZ26" s="202" t="e">
        <f t="shared" si="111"/>
        <v>#DIV/0!</v>
      </c>
      <c r="HA26" s="203" t="e">
        <f t="shared" si="112"/>
        <v>#DIV/0!</v>
      </c>
      <c r="HB26" s="204" t="e">
        <f t="shared" si="113"/>
        <v>#DIV/0!</v>
      </c>
      <c r="HC26" s="197" t="e">
        <f t="shared" si="113"/>
        <v>#DIV/0!</v>
      </c>
      <c r="HD26" s="197" t="e">
        <f t="shared" si="113"/>
        <v>#DIV/0!</v>
      </c>
      <c r="HE26" s="197" t="e">
        <f t="shared" si="113"/>
        <v>#DIV/0!</v>
      </c>
      <c r="HF26" s="197" t="e">
        <f t="shared" si="113"/>
        <v>#DIV/0!</v>
      </c>
      <c r="HG26" s="197" t="e">
        <f t="shared" si="113"/>
        <v>#DIV/0!</v>
      </c>
      <c r="HH26" s="197" t="e">
        <f t="shared" si="113"/>
        <v>#DIV/0!</v>
      </c>
      <c r="HI26" s="197" t="e">
        <f t="shared" si="113"/>
        <v>#DIV/0!</v>
      </c>
      <c r="HJ26" s="197" t="e">
        <f t="shared" si="113"/>
        <v>#DIV/0!</v>
      </c>
      <c r="HK26" s="198" t="e">
        <f t="shared" si="113"/>
        <v>#DIV/0!</v>
      </c>
      <c r="HL26" s="203" t="e">
        <f t="shared" si="116"/>
        <v>#DIV/0!</v>
      </c>
      <c r="HM26" s="868" t="e">
        <f t="shared" si="114"/>
        <v>#DIV/0!</v>
      </c>
      <c r="HN26" s="869" t="e">
        <f t="shared" si="115"/>
        <v>#DIV/0!</v>
      </c>
      <c r="HO26" s="869" t="e">
        <f t="shared" si="115"/>
        <v>#DIV/0!</v>
      </c>
      <c r="HP26" s="869" t="e">
        <f t="shared" si="115"/>
        <v>#DIV/0!</v>
      </c>
      <c r="HQ26" s="869" t="e">
        <f t="shared" si="115"/>
        <v>#DIV/0!</v>
      </c>
      <c r="HR26" s="869" t="e">
        <f t="shared" si="115"/>
        <v>#DIV/0!</v>
      </c>
      <c r="HS26" s="869" t="e">
        <f t="shared" si="115"/>
        <v>#DIV/0!</v>
      </c>
      <c r="HT26" s="869" t="e">
        <f t="shared" si="115"/>
        <v>#DIV/0!</v>
      </c>
      <c r="HU26" s="869" t="e">
        <f t="shared" si="115"/>
        <v>#DIV/0!</v>
      </c>
      <c r="HV26" s="870" t="e">
        <f t="shared" si="115"/>
        <v>#DIV/0!</v>
      </c>
    </row>
    <row r="27" spans="1:256" ht="15.75" customHeight="1" thickBot="1" x14ac:dyDescent="0.2">
      <c r="A27" s="191">
        <v>38</v>
      </c>
      <c r="B27" s="192"/>
      <c r="C27" s="193"/>
      <c r="D27" s="193"/>
      <c r="E27" s="193"/>
      <c r="F27" s="193"/>
      <c r="G27" s="194"/>
      <c r="H27" s="194"/>
      <c r="I27" s="194"/>
      <c r="J27" s="194"/>
      <c r="K27" s="194"/>
      <c r="L27" s="166">
        <v>0</v>
      </c>
      <c r="M27" s="166">
        <v>0</v>
      </c>
      <c r="N27" s="166">
        <v>0</v>
      </c>
      <c r="O27" s="166">
        <v>0</v>
      </c>
      <c r="P27" s="166">
        <v>0</v>
      </c>
      <c r="Q27" s="166">
        <v>0</v>
      </c>
      <c r="R27" s="166">
        <v>0</v>
      </c>
      <c r="S27" s="166">
        <v>0</v>
      </c>
      <c r="T27" s="166">
        <v>0</v>
      </c>
      <c r="U27" s="859">
        <v>0</v>
      </c>
      <c r="V27" s="866">
        <f t="shared" si="95"/>
        <v>0</v>
      </c>
      <c r="W27" s="861">
        <f t="shared" si="96"/>
        <v>0</v>
      </c>
      <c r="X27" s="169">
        <v>0</v>
      </c>
      <c r="Y27" s="170">
        <v>0</v>
      </c>
      <c r="Z27" s="170">
        <v>0</v>
      </c>
      <c r="AA27" s="170">
        <v>0</v>
      </c>
      <c r="AB27" s="170">
        <v>0</v>
      </c>
      <c r="AC27" s="170">
        <v>0</v>
      </c>
      <c r="AD27" s="170">
        <v>0</v>
      </c>
      <c r="AE27" s="170">
        <v>0</v>
      </c>
      <c r="AF27" s="170">
        <v>0</v>
      </c>
      <c r="AG27" s="170">
        <v>0</v>
      </c>
      <c r="AH27" s="169">
        <v>0</v>
      </c>
      <c r="AI27" s="170">
        <v>0</v>
      </c>
      <c r="AJ27" s="170">
        <v>0</v>
      </c>
      <c r="AK27" s="170">
        <v>0</v>
      </c>
      <c r="AL27" s="170">
        <v>0</v>
      </c>
      <c r="AM27" s="170">
        <v>0</v>
      </c>
      <c r="AN27" s="170">
        <v>0</v>
      </c>
      <c r="AO27" s="170">
        <v>0</v>
      </c>
      <c r="AP27" s="170">
        <v>0</v>
      </c>
      <c r="AQ27" s="170">
        <v>0</v>
      </c>
      <c r="AR27" s="171">
        <f t="shared" si="97"/>
        <v>0</v>
      </c>
      <c r="AS27" s="169">
        <v>0</v>
      </c>
      <c r="AT27" s="170">
        <v>0</v>
      </c>
      <c r="AU27" s="170">
        <v>0</v>
      </c>
      <c r="AV27" s="170">
        <v>0</v>
      </c>
      <c r="AW27" s="170">
        <v>0</v>
      </c>
      <c r="AX27" s="170">
        <v>0</v>
      </c>
      <c r="AY27" s="170">
        <v>0</v>
      </c>
      <c r="AZ27" s="170">
        <v>0</v>
      </c>
      <c r="BA27" s="170">
        <v>0</v>
      </c>
      <c r="BB27" s="170">
        <v>0</v>
      </c>
      <c r="BC27" s="169">
        <v>0</v>
      </c>
      <c r="BD27" s="170">
        <v>0</v>
      </c>
      <c r="BE27" s="170">
        <v>0</v>
      </c>
      <c r="BF27" s="170">
        <v>0</v>
      </c>
      <c r="BG27" s="170">
        <v>0</v>
      </c>
      <c r="BH27" s="170">
        <v>0</v>
      </c>
      <c r="BI27" s="170">
        <v>0</v>
      </c>
      <c r="BJ27" s="170">
        <v>0</v>
      </c>
      <c r="BK27" s="170">
        <v>0</v>
      </c>
      <c r="BL27" s="170">
        <v>0</v>
      </c>
      <c r="BM27" s="862">
        <f t="shared" si="98"/>
        <v>0</v>
      </c>
      <c r="BN27" s="169">
        <v>0</v>
      </c>
      <c r="BO27" s="170">
        <v>0</v>
      </c>
      <c r="BP27" s="170">
        <v>0</v>
      </c>
      <c r="BQ27" s="170">
        <v>0</v>
      </c>
      <c r="BR27" s="170">
        <v>0</v>
      </c>
      <c r="BS27" s="170">
        <v>0</v>
      </c>
      <c r="BT27" s="170">
        <v>0</v>
      </c>
      <c r="BU27" s="170">
        <v>0</v>
      </c>
      <c r="BV27" s="170">
        <v>0</v>
      </c>
      <c r="BW27" s="170">
        <v>0</v>
      </c>
      <c r="BX27" s="172" t="e">
        <f t="shared" si="99"/>
        <v>#DIV/0!</v>
      </c>
      <c r="BY27" s="173" t="e">
        <f t="shared" si="100"/>
        <v>#DIV/0!</v>
      </c>
      <c r="BZ27" s="169" t="e">
        <f t="shared" si="117"/>
        <v>#DIV/0!</v>
      </c>
      <c r="CA27" s="170" t="e">
        <f t="shared" si="118"/>
        <v>#DIV/0!</v>
      </c>
      <c r="CB27" s="170" t="e">
        <f t="shared" si="119"/>
        <v>#DIV/0!</v>
      </c>
      <c r="CC27" s="170" t="e">
        <f t="shared" si="120"/>
        <v>#DIV/0!</v>
      </c>
      <c r="CD27" s="170" t="e">
        <f t="shared" si="121"/>
        <v>#DIV/0!</v>
      </c>
      <c r="CE27" s="170" t="e">
        <f t="shared" si="122"/>
        <v>#DIV/0!</v>
      </c>
      <c r="CF27" s="170" t="e">
        <f t="shared" si="123"/>
        <v>#DIV/0!</v>
      </c>
      <c r="CG27" s="170" t="e">
        <f t="shared" si="124"/>
        <v>#DIV/0!</v>
      </c>
      <c r="CH27" s="170" t="e">
        <f t="shared" si="125"/>
        <v>#DIV/0!</v>
      </c>
      <c r="CI27" s="170" t="e">
        <f t="shared" si="126"/>
        <v>#DIV/0!</v>
      </c>
      <c r="CJ27" s="169" t="e">
        <f t="shared" si="127"/>
        <v>#DIV/0!</v>
      </c>
      <c r="CK27" s="170" t="e">
        <f t="shared" si="128"/>
        <v>#DIV/0!</v>
      </c>
      <c r="CL27" s="170" t="e">
        <f t="shared" si="129"/>
        <v>#DIV/0!</v>
      </c>
      <c r="CM27" s="170" t="e">
        <f t="shared" si="130"/>
        <v>#DIV/0!</v>
      </c>
      <c r="CN27" s="170" t="e">
        <f t="shared" si="131"/>
        <v>#DIV/0!</v>
      </c>
      <c r="CO27" s="170" t="e">
        <f t="shared" si="132"/>
        <v>#DIV/0!</v>
      </c>
      <c r="CP27" s="170" t="e">
        <f t="shared" si="22"/>
        <v>#DIV/0!</v>
      </c>
      <c r="CQ27" s="170" t="e">
        <f t="shared" si="22"/>
        <v>#DIV/0!</v>
      </c>
      <c r="CR27" s="170" t="e">
        <f t="shared" si="22"/>
        <v>#DIV/0!</v>
      </c>
      <c r="CS27" s="170" t="e">
        <f t="shared" si="22"/>
        <v>#DIV/0!</v>
      </c>
      <c r="CT27" s="174" t="e">
        <f t="shared" si="101"/>
        <v>#DIV/0!</v>
      </c>
      <c r="CU27" s="169" t="e">
        <f t="shared" si="133"/>
        <v>#DIV/0!</v>
      </c>
      <c r="CV27" s="170" t="e">
        <f t="shared" si="134"/>
        <v>#DIV/0!</v>
      </c>
      <c r="CW27" s="170" t="e">
        <f t="shared" si="135"/>
        <v>#DIV/0!</v>
      </c>
      <c r="CX27" s="170" t="e">
        <f t="shared" si="136"/>
        <v>#DIV/0!</v>
      </c>
      <c r="CY27" s="170" t="e">
        <f t="shared" si="137"/>
        <v>#DIV/0!</v>
      </c>
      <c r="CZ27" s="170" t="e">
        <f t="shared" si="138"/>
        <v>#DIV/0!</v>
      </c>
      <c r="DA27" s="170" t="e">
        <f t="shared" si="139"/>
        <v>#DIV/0!</v>
      </c>
      <c r="DB27" s="170" t="e">
        <f t="shared" si="140"/>
        <v>#DIV/0!</v>
      </c>
      <c r="DC27" s="170" t="e">
        <f t="shared" si="141"/>
        <v>#DIV/0!</v>
      </c>
      <c r="DD27" s="170" t="e">
        <f t="shared" si="142"/>
        <v>#DIV/0!</v>
      </c>
      <c r="DE27" s="169" t="e">
        <f t="shared" si="143"/>
        <v>#DIV/0!</v>
      </c>
      <c r="DF27" s="170" t="e">
        <f t="shared" si="144"/>
        <v>#DIV/0!</v>
      </c>
      <c r="DG27" s="170" t="e">
        <f t="shared" si="145"/>
        <v>#DIV/0!</v>
      </c>
      <c r="DH27" s="170" t="e">
        <f t="shared" si="146"/>
        <v>#DIV/0!</v>
      </c>
      <c r="DI27" s="170" t="e">
        <f t="shared" si="147"/>
        <v>#DIV/0!</v>
      </c>
      <c r="DJ27" s="170" t="e">
        <f t="shared" si="148"/>
        <v>#DIV/0!</v>
      </c>
      <c r="DK27" s="170" t="e">
        <f t="shared" si="39"/>
        <v>#DIV/0!</v>
      </c>
      <c r="DL27" s="170" t="e">
        <f t="shared" si="39"/>
        <v>#DIV/0!</v>
      </c>
      <c r="DM27" s="170" t="e">
        <f t="shared" si="39"/>
        <v>#DIV/0!</v>
      </c>
      <c r="DN27" s="863" t="e">
        <f t="shared" si="39"/>
        <v>#DIV/0!</v>
      </c>
      <c r="DO27" s="864" t="e">
        <f t="shared" si="102"/>
        <v>#DIV/0!</v>
      </c>
      <c r="DP27" s="169" t="e">
        <f t="shared" si="103"/>
        <v>#DIV/0!</v>
      </c>
      <c r="DQ27" s="170" t="e">
        <f t="shared" si="103"/>
        <v>#DIV/0!</v>
      </c>
      <c r="DR27" s="170" t="e">
        <f t="shared" si="103"/>
        <v>#DIV/0!</v>
      </c>
      <c r="DS27" s="170" t="e">
        <f t="shared" si="103"/>
        <v>#DIV/0!</v>
      </c>
      <c r="DT27" s="170" t="e">
        <f t="shared" si="103"/>
        <v>#DIV/0!</v>
      </c>
      <c r="DU27" s="170" t="e">
        <f t="shared" si="103"/>
        <v>#DIV/0!</v>
      </c>
      <c r="DV27" s="170" t="e">
        <f t="shared" si="103"/>
        <v>#DIV/0!</v>
      </c>
      <c r="DW27" s="170" t="e">
        <f t="shared" si="103"/>
        <v>#DIV/0!</v>
      </c>
      <c r="DX27" s="170" t="e">
        <f t="shared" si="103"/>
        <v>#DIV/0!</v>
      </c>
      <c r="DY27" s="170" t="e">
        <f t="shared" si="103"/>
        <v>#DIV/0!</v>
      </c>
      <c r="DZ27" s="175" t="e">
        <f t="shared" si="104"/>
        <v>#DIV/0!</v>
      </c>
      <c r="EA27" s="176" t="e">
        <f t="shared" si="105"/>
        <v>#DIV/0!</v>
      </c>
      <c r="EB27" s="177" t="e">
        <f t="shared" si="41"/>
        <v>#DIV/0!</v>
      </c>
      <c r="EC27" s="166" t="e">
        <f t="shared" si="42"/>
        <v>#DIV/0!</v>
      </c>
      <c r="ED27" s="166" t="e">
        <f t="shared" si="43"/>
        <v>#DIV/0!</v>
      </c>
      <c r="EE27" s="166" t="e">
        <f t="shared" si="44"/>
        <v>#DIV/0!</v>
      </c>
      <c r="EF27" s="166" t="e">
        <f t="shared" si="45"/>
        <v>#DIV/0!</v>
      </c>
      <c r="EG27" s="166" t="e">
        <f t="shared" si="46"/>
        <v>#DIV/0!</v>
      </c>
      <c r="EH27" s="166" t="e">
        <f t="shared" si="47"/>
        <v>#DIV/0!</v>
      </c>
      <c r="EI27" s="166" t="e">
        <f t="shared" si="48"/>
        <v>#DIV/0!</v>
      </c>
      <c r="EJ27" s="166" t="e">
        <f t="shared" si="49"/>
        <v>#DIV/0!</v>
      </c>
      <c r="EK27" s="166" t="e">
        <f t="shared" si="50"/>
        <v>#DIV/0!</v>
      </c>
      <c r="EL27" s="177" t="e">
        <f t="shared" si="51"/>
        <v>#DIV/0!</v>
      </c>
      <c r="EM27" s="166" t="e">
        <f t="shared" si="52"/>
        <v>#DIV/0!</v>
      </c>
      <c r="EN27" s="166" t="e">
        <f t="shared" si="53"/>
        <v>#DIV/0!</v>
      </c>
      <c r="EO27" s="166" t="e">
        <f t="shared" si="54"/>
        <v>#DIV/0!</v>
      </c>
      <c r="EP27" s="166" t="e">
        <f t="shared" si="55"/>
        <v>#DIV/0!</v>
      </c>
      <c r="EQ27" s="166" t="e">
        <f t="shared" si="56"/>
        <v>#DIV/0!</v>
      </c>
      <c r="ER27" s="166" t="e">
        <f t="shared" si="57"/>
        <v>#DIV/0!</v>
      </c>
      <c r="ES27" s="166" t="e">
        <f t="shared" si="58"/>
        <v>#DIV/0!</v>
      </c>
      <c r="ET27" s="166" t="e">
        <f t="shared" si="59"/>
        <v>#DIV/0!</v>
      </c>
      <c r="EU27" s="166" t="e">
        <f t="shared" si="60"/>
        <v>#DIV/0!</v>
      </c>
      <c r="EV27" s="178" t="e">
        <f t="shared" si="106"/>
        <v>#DIV/0!</v>
      </c>
      <c r="EW27" s="177" t="e">
        <f t="shared" si="61"/>
        <v>#DIV/0!</v>
      </c>
      <c r="EX27" s="166" t="e">
        <f t="shared" si="62"/>
        <v>#DIV/0!</v>
      </c>
      <c r="EY27" s="166" t="e">
        <f t="shared" si="63"/>
        <v>#DIV/0!</v>
      </c>
      <c r="EZ27" s="166" t="e">
        <f t="shared" si="64"/>
        <v>#DIV/0!</v>
      </c>
      <c r="FA27" s="166" t="e">
        <f t="shared" si="65"/>
        <v>#DIV/0!</v>
      </c>
      <c r="FB27" s="166" t="e">
        <f t="shared" si="66"/>
        <v>#DIV/0!</v>
      </c>
      <c r="FC27" s="166" t="e">
        <f t="shared" si="67"/>
        <v>#DIV/0!</v>
      </c>
      <c r="FD27" s="166" t="e">
        <f t="shared" si="68"/>
        <v>#DIV/0!</v>
      </c>
      <c r="FE27" s="166" t="e">
        <f t="shared" si="69"/>
        <v>#DIV/0!</v>
      </c>
      <c r="FF27" s="166" t="e">
        <f t="shared" si="70"/>
        <v>#DIV/0!</v>
      </c>
      <c r="FG27" s="177" t="e">
        <f t="shared" si="71"/>
        <v>#DIV/0!</v>
      </c>
      <c r="FH27" s="166" t="e">
        <f t="shared" si="72"/>
        <v>#DIV/0!</v>
      </c>
      <c r="FI27" s="166" t="e">
        <f t="shared" si="73"/>
        <v>#DIV/0!</v>
      </c>
      <c r="FJ27" s="166" t="e">
        <f t="shared" si="74"/>
        <v>#DIV/0!</v>
      </c>
      <c r="FK27" s="166" t="e">
        <f t="shared" si="75"/>
        <v>#DIV/0!</v>
      </c>
      <c r="FL27" s="166" t="e">
        <f t="shared" si="76"/>
        <v>#DIV/0!</v>
      </c>
      <c r="FM27" s="166" t="e">
        <f t="shared" si="77"/>
        <v>#DIV/0!</v>
      </c>
      <c r="FN27" s="166" t="e">
        <f t="shared" si="78"/>
        <v>#DIV/0!</v>
      </c>
      <c r="FO27" s="166" t="e">
        <f t="shared" si="79"/>
        <v>#DIV/0!</v>
      </c>
      <c r="FP27" s="859" t="e">
        <f t="shared" si="80"/>
        <v>#DIV/0!</v>
      </c>
      <c r="FQ27" s="867" t="e">
        <f t="shared" si="107"/>
        <v>#DIV/0!</v>
      </c>
      <c r="FR27" s="177" t="e">
        <f t="shared" si="81"/>
        <v>#DIV/0!</v>
      </c>
      <c r="FS27" s="166" t="e">
        <f t="shared" si="82"/>
        <v>#DIV/0!</v>
      </c>
      <c r="FT27" s="166" t="e">
        <f t="shared" si="83"/>
        <v>#DIV/0!</v>
      </c>
      <c r="FU27" s="166" t="e">
        <f t="shared" si="84"/>
        <v>#DIV/0!</v>
      </c>
      <c r="FV27" s="166" t="e">
        <f t="shared" si="85"/>
        <v>#DIV/0!</v>
      </c>
      <c r="FW27" s="166" t="e">
        <f t="shared" si="86"/>
        <v>#DIV/0!</v>
      </c>
      <c r="FX27" s="166" t="e">
        <f t="shared" si="87"/>
        <v>#DIV/0!</v>
      </c>
      <c r="FY27" s="166" t="e">
        <f t="shared" si="88"/>
        <v>#DIV/0!</v>
      </c>
      <c r="FZ27" s="166" t="e">
        <f t="shared" si="89"/>
        <v>#DIV/0!</v>
      </c>
      <c r="GA27" s="166" t="e">
        <f t="shared" si="90"/>
        <v>#DIV/0!</v>
      </c>
      <c r="GD27" s="1713"/>
      <c r="GE27" s="195" t="e">
        <f t="shared" si="108"/>
        <v>#DIV/0!</v>
      </c>
      <c r="GF27" s="204" t="e">
        <f t="shared" si="109"/>
        <v>#DIV/0!</v>
      </c>
      <c r="GG27" s="197" t="e">
        <f t="shared" si="109"/>
        <v>#DIV/0!</v>
      </c>
      <c r="GH27" s="197" t="e">
        <f t="shared" si="109"/>
        <v>#DIV/0!</v>
      </c>
      <c r="GI27" s="197" t="e">
        <f t="shared" si="109"/>
        <v>#DIV/0!</v>
      </c>
      <c r="GJ27" s="197" t="e">
        <f t="shared" si="109"/>
        <v>#DIV/0!</v>
      </c>
      <c r="GK27" s="197" t="e">
        <f>HA27+#REF!</f>
        <v>#DIV/0!</v>
      </c>
      <c r="GL27" s="197" t="e">
        <f>HB27+#REF!</f>
        <v>#DIV/0!</v>
      </c>
      <c r="GM27" s="197" t="e">
        <f>HC27+#REF!</f>
        <v>#DIV/0!</v>
      </c>
      <c r="GN27" s="197" t="e">
        <f>HD27+#REF!</f>
        <v>#DIV/0!</v>
      </c>
      <c r="GO27" s="198" t="e">
        <f>HE27+#REF!</f>
        <v>#DIV/0!</v>
      </c>
      <c r="GP27" s="205" t="e">
        <f t="shared" si="110"/>
        <v>#DIV/0!</v>
      </c>
      <c r="GQ27" s="200" t="e">
        <f t="shared" si="111"/>
        <v>#DIV/0!</v>
      </c>
      <c r="GR27" s="201" t="e">
        <f t="shared" si="111"/>
        <v>#DIV/0!</v>
      </c>
      <c r="GS27" s="201" t="e">
        <f t="shared" si="111"/>
        <v>#DIV/0!</v>
      </c>
      <c r="GT27" s="201" t="e">
        <f t="shared" si="111"/>
        <v>#DIV/0!</v>
      </c>
      <c r="GU27" s="201" t="e">
        <f t="shared" si="111"/>
        <v>#DIV/0!</v>
      </c>
      <c r="GV27" s="201" t="e">
        <f t="shared" si="111"/>
        <v>#DIV/0!</v>
      </c>
      <c r="GW27" s="201" t="e">
        <f t="shared" si="111"/>
        <v>#DIV/0!</v>
      </c>
      <c r="GX27" s="201" t="e">
        <f t="shared" si="111"/>
        <v>#DIV/0!</v>
      </c>
      <c r="GY27" s="201" t="e">
        <f t="shared" si="111"/>
        <v>#DIV/0!</v>
      </c>
      <c r="GZ27" s="202" t="e">
        <f t="shared" si="111"/>
        <v>#DIV/0!</v>
      </c>
      <c r="HA27" s="203" t="e">
        <f t="shared" si="112"/>
        <v>#DIV/0!</v>
      </c>
      <c r="HB27" s="204" t="e">
        <f t="shared" si="113"/>
        <v>#DIV/0!</v>
      </c>
      <c r="HC27" s="197" t="e">
        <f t="shared" si="113"/>
        <v>#DIV/0!</v>
      </c>
      <c r="HD27" s="197" t="e">
        <f t="shared" si="113"/>
        <v>#DIV/0!</v>
      </c>
      <c r="HE27" s="197" t="e">
        <f t="shared" si="113"/>
        <v>#DIV/0!</v>
      </c>
      <c r="HF27" s="197" t="e">
        <f t="shared" si="113"/>
        <v>#DIV/0!</v>
      </c>
      <c r="HG27" s="197" t="e">
        <f t="shared" si="113"/>
        <v>#DIV/0!</v>
      </c>
      <c r="HH27" s="197" t="e">
        <f t="shared" si="113"/>
        <v>#DIV/0!</v>
      </c>
      <c r="HI27" s="197" t="e">
        <f t="shared" si="113"/>
        <v>#DIV/0!</v>
      </c>
      <c r="HJ27" s="197" t="e">
        <f t="shared" si="113"/>
        <v>#DIV/0!</v>
      </c>
      <c r="HK27" s="198" t="e">
        <f t="shared" si="113"/>
        <v>#DIV/0!</v>
      </c>
      <c r="HL27" s="203" t="e">
        <f t="shared" si="116"/>
        <v>#DIV/0!</v>
      </c>
      <c r="HM27" s="868" t="e">
        <f t="shared" si="114"/>
        <v>#DIV/0!</v>
      </c>
      <c r="HN27" s="869" t="e">
        <f t="shared" si="115"/>
        <v>#DIV/0!</v>
      </c>
      <c r="HO27" s="869" t="e">
        <f t="shared" si="115"/>
        <v>#DIV/0!</v>
      </c>
      <c r="HP27" s="869" t="e">
        <f t="shared" si="115"/>
        <v>#DIV/0!</v>
      </c>
      <c r="HQ27" s="869" t="e">
        <f t="shared" si="115"/>
        <v>#DIV/0!</v>
      </c>
      <c r="HR27" s="869" t="e">
        <f t="shared" si="115"/>
        <v>#DIV/0!</v>
      </c>
      <c r="HS27" s="869" t="e">
        <f t="shared" si="115"/>
        <v>#DIV/0!</v>
      </c>
      <c r="HT27" s="869" t="e">
        <f t="shared" si="115"/>
        <v>#DIV/0!</v>
      </c>
      <c r="HU27" s="869" t="e">
        <f t="shared" si="115"/>
        <v>#DIV/0!</v>
      </c>
      <c r="HV27" s="870" t="e">
        <f t="shared" si="115"/>
        <v>#DIV/0!</v>
      </c>
    </row>
    <row r="28" spans="1:256" ht="15.75" customHeight="1" thickBot="1" x14ac:dyDescent="0.2">
      <c r="A28" s="191">
        <v>40</v>
      </c>
      <c r="B28" s="192"/>
      <c r="C28" s="193"/>
      <c r="D28" s="193"/>
      <c r="E28" s="193"/>
      <c r="F28" s="193"/>
      <c r="G28" s="194"/>
      <c r="H28" s="194"/>
      <c r="I28" s="194"/>
      <c r="J28" s="194"/>
      <c r="K28" s="194"/>
      <c r="L28" s="166">
        <v>0</v>
      </c>
      <c r="M28" s="166">
        <v>0</v>
      </c>
      <c r="N28" s="166">
        <v>0</v>
      </c>
      <c r="O28" s="166">
        <v>0</v>
      </c>
      <c r="P28" s="166">
        <v>0</v>
      </c>
      <c r="Q28" s="166">
        <v>0</v>
      </c>
      <c r="R28" s="166">
        <v>0</v>
      </c>
      <c r="S28" s="166">
        <v>0</v>
      </c>
      <c r="T28" s="166">
        <v>0</v>
      </c>
      <c r="U28" s="859">
        <v>0</v>
      </c>
      <c r="V28" s="866">
        <f t="shared" si="95"/>
        <v>0</v>
      </c>
      <c r="W28" s="861">
        <f t="shared" si="96"/>
        <v>0</v>
      </c>
      <c r="X28" s="169">
        <v>0</v>
      </c>
      <c r="Y28" s="170">
        <v>0</v>
      </c>
      <c r="Z28" s="170">
        <v>0</v>
      </c>
      <c r="AA28" s="170">
        <v>0</v>
      </c>
      <c r="AB28" s="170">
        <v>0</v>
      </c>
      <c r="AC28" s="170">
        <v>0</v>
      </c>
      <c r="AD28" s="170">
        <v>0</v>
      </c>
      <c r="AE28" s="170">
        <v>0</v>
      </c>
      <c r="AF28" s="170">
        <v>0</v>
      </c>
      <c r="AG28" s="170">
        <v>0</v>
      </c>
      <c r="AH28" s="169">
        <v>0</v>
      </c>
      <c r="AI28" s="170">
        <v>0</v>
      </c>
      <c r="AJ28" s="170">
        <v>0</v>
      </c>
      <c r="AK28" s="170">
        <v>0</v>
      </c>
      <c r="AL28" s="170">
        <v>0</v>
      </c>
      <c r="AM28" s="170">
        <v>0</v>
      </c>
      <c r="AN28" s="170">
        <v>0</v>
      </c>
      <c r="AO28" s="170">
        <v>0</v>
      </c>
      <c r="AP28" s="170">
        <v>0</v>
      </c>
      <c r="AQ28" s="170">
        <v>0</v>
      </c>
      <c r="AR28" s="171">
        <f t="shared" si="97"/>
        <v>0</v>
      </c>
      <c r="AS28" s="169">
        <v>0</v>
      </c>
      <c r="AT28" s="170">
        <v>0</v>
      </c>
      <c r="AU28" s="170">
        <v>0</v>
      </c>
      <c r="AV28" s="170">
        <v>0</v>
      </c>
      <c r="AW28" s="170">
        <v>0</v>
      </c>
      <c r="AX28" s="170">
        <v>0</v>
      </c>
      <c r="AY28" s="170">
        <v>0</v>
      </c>
      <c r="AZ28" s="170">
        <v>0</v>
      </c>
      <c r="BA28" s="170">
        <v>0</v>
      </c>
      <c r="BB28" s="170">
        <v>0</v>
      </c>
      <c r="BC28" s="169">
        <v>0</v>
      </c>
      <c r="BD28" s="170">
        <v>0</v>
      </c>
      <c r="BE28" s="170">
        <v>0</v>
      </c>
      <c r="BF28" s="170">
        <v>0</v>
      </c>
      <c r="BG28" s="170">
        <v>0</v>
      </c>
      <c r="BH28" s="170">
        <v>0</v>
      </c>
      <c r="BI28" s="170">
        <v>0</v>
      </c>
      <c r="BJ28" s="170">
        <v>0</v>
      </c>
      <c r="BK28" s="170">
        <v>0</v>
      </c>
      <c r="BL28" s="170">
        <v>0</v>
      </c>
      <c r="BM28" s="862">
        <f t="shared" si="98"/>
        <v>0</v>
      </c>
      <c r="BN28" s="169">
        <v>0</v>
      </c>
      <c r="BO28" s="170">
        <v>0</v>
      </c>
      <c r="BP28" s="170">
        <v>0</v>
      </c>
      <c r="BQ28" s="170">
        <v>0</v>
      </c>
      <c r="BR28" s="170">
        <v>0</v>
      </c>
      <c r="BS28" s="170">
        <v>0</v>
      </c>
      <c r="BT28" s="170">
        <v>0</v>
      </c>
      <c r="BU28" s="170">
        <v>0</v>
      </c>
      <c r="BV28" s="170">
        <v>0</v>
      </c>
      <c r="BW28" s="170">
        <v>0</v>
      </c>
      <c r="BX28" s="172" t="e">
        <f t="shared" si="99"/>
        <v>#DIV/0!</v>
      </c>
      <c r="BY28" s="173" t="e">
        <f t="shared" si="100"/>
        <v>#DIV/0!</v>
      </c>
      <c r="BZ28" s="169" t="e">
        <f t="shared" si="117"/>
        <v>#DIV/0!</v>
      </c>
      <c r="CA28" s="170" t="e">
        <f t="shared" si="118"/>
        <v>#DIV/0!</v>
      </c>
      <c r="CB28" s="170" t="e">
        <f t="shared" si="119"/>
        <v>#DIV/0!</v>
      </c>
      <c r="CC28" s="170" t="e">
        <f t="shared" si="120"/>
        <v>#DIV/0!</v>
      </c>
      <c r="CD28" s="170" t="e">
        <f t="shared" si="121"/>
        <v>#DIV/0!</v>
      </c>
      <c r="CE28" s="170" t="e">
        <f t="shared" si="122"/>
        <v>#DIV/0!</v>
      </c>
      <c r="CF28" s="170" t="e">
        <f t="shared" si="123"/>
        <v>#DIV/0!</v>
      </c>
      <c r="CG28" s="170" t="e">
        <f t="shared" si="124"/>
        <v>#DIV/0!</v>
      </c>
      <c r="CH28" s="170" t="e">
        <f t="shared" si="125"/>
        <v>#DIV/0!</v>
      </c>
      <c r="CI28" s="170" t="e">
        <f t="shared" si="126"/>
        <v>#DIV/0!</v>
      </c>
      <c r="CJ28" s="169" t="e">
        <f t="shared" si="127"/>
        <v>#DIV/0!</v>
      </c>
      <c r="CK28" s="170" t="e">
        <f t="shared" si="128"/>
        <v>#DIV/0!</v>
      </c>
      <c r="CL28" s="170" t="e">
        <f t="shared" si="129"/>
        <v>#DIV/0!</v>
      </c>
      <c r="CM28" s="170" t="e">
        <f t="shared" si="130"/>
        <v>#DIV/0!</v>
      </c>
      <c r="CN28" s="170" t="e">
        <f t="shared" si="131"/>
        <v>#DIV/0!</v>
      </c>
      <c r="CO28" s="170" t="e">
        <f t="shared" si="132"/>
        <v>#DIV/0!</v>
      </c>
      <c r="CP28" s="170" t="e">
        <f t="shared" si="22"/>
        <v>#DIV/0!</v>
      </c>
      <c r="CQ28" s="170" t="e">
        <f t="shared" si="22"/>
        <v>#DIV/0!</v>
      </c>
      <c r="CR28" s="170" t="e">
        <f t="shared" si="22"/>
        <v>#DIV/0!</v>
      </c>
      <c r="CS28" s="170" t="e">
        <f t="shared" si="22"/>
        <v>#DIV/0!</v>
      </c>
      <c r="CT28" s="174" t="e">
        <f t="shared" si="101"/>
        <v>#DIV/0!</v>
      </c>
      <c r="CU28" s="169" t="e">
        <f t="shared" si="133"/>
        <v>#DIV/0!</v>
      </c>
      <c r="CV28" s="170" t="e">
        <f t="shared" si="134"/>
        <v>#DIV/0!</v>
      </c>
      <c r="CW28" s="170" t="e">
        <f t="shared" si="135"/>
        <v>#DIV/0!</v>
      </c>
      <c r="CX28" s="170" t="e">
        <f t="shared" si="136"/>
        <v>#DIV/0!</v>
      </c>
      <c r="CY28" s="170" t="e">
        <f t="shared" si="137"/>
        <v>#DIV/0!</v>
      </c>
      <c r="CZ28" s="170" t="e">
        <f t="shared" si="138"/>
        <v>#DIV/0!</v>
      </c>
      <c r="DA28" s="170" t="e">
        <f t="shared" si="139"/>
        <v>#DIV/0!</v>
      </c>
      <c r="DB28" s="170" t="e">
        <f t="shared" si="140"/>
        <v>#DIV/0!</v>
      </c>
      <c r="DC28" s="170" t="e">
        <f t="shared" si="141"/>
        <v>#DIV/0!</v>
      </c>
      <c r="DD28" s="170" t="e">
        <f t="shared" si="142"/>
        <v>#DIV/0!</v>
      </c>
      <c r="DE28" s="169" t="e">
        <f t="shared" si="143"/>
        <v>#DIV/0!</v>
      </c>
      <c r="DF28" s="170" t="e">
        <f t="shared" si="144"/>
        <v>#DIV/0!</v>
      </c>
      <c r="DG28" s="170" t="e">
        <f t="shared" si="145"/>
        <v>#DIV/0!</v>
      </c>
      <c r="DH28" s="170" t="e">
        <f t="shared" si="146"/>
        <v>#DIV/0!</v>
      </c>
      <c r="DI28" s="170" t="e">
        <f t="shared" si="147"/>
        <v>#DIV/0!</v>
      </c>
      <c r="DJ28" s="170" t="e">
        <f t="shared" si="148"/>
        <v>#DIV/0!</v>
      </c>
      <c r="DK28" s="170" t="e">
        <f t="shared" si="39"/>
        <v>#DIV/0!</v>
      </c>
      <c r="DL28" s="170" t="e">
        <f t="shared" si="39"/>
        <v>#DIV/0!</v>
      </c>
      <c r="DM28" s="170" t="e">
        <f t="shared" si="39"/>
        <v>#DIV/0!</v>
      </c>
      <c r="DN28" s="863" t="e">
        <f t="shared" si="39"/>
        <v>#DIV/0!</v>
      </c>
      <c r="DO28" s="864" t="e">
        <f t="shared" si="102"/>
        <v>#DIV/0!</v>
      </c>
      <c r="DP28" s="169" t="e">
        <f t="shared" si="103"/>
        <v>#DIV/0!</v>
      </c>
      <c r="DQ28" s="170" t="e">
        <f t="shared" si="103"/>
        <v>#DIV/0!</v>
      </c>
      <c r="DR28" s="170" t="e">
        <f t="shared" si="103"/>
        <v>#DIV/0!</v>
      </c>
      <c r="DS28" s="170" t="e">
        <f t="shared" si="103"/>
        <v>#DIV/0!</v>
      </c>
      <c r="DT28" s="170" t="e">
        <f t="shared" si="103"/>
        <v>#DIV/0!</v>
      </c>
      <c r="DU28" s="170" t="e">
        <f t="shared" si="103"/>
        <v>#DIV/0!</v>
      </c>
      <c r="DV28" s="170" t="e">
        <f t="shared" si="103"/>
        <v>#DIV/0!</v>
      </c>
      <c r="DW28" s="170" t="e">
        <f t="shared" si="103"/>
        <v>#DIV/0!</v>
      </c>
      <c r="DX28" s="170" t="e">
        <f t="shared" si="103"/>
        <v>#DIV/0!</v>
      </c>
      <c r="DY28" s="170" t="e">
        <f t="shared" si="103"/>
        <v>#DIV/0!</v>
      </c>
      <c r="DZ28" s="175" t="e">
        <f t="shared" si="104"/>
        <v>#DIV/0!</v>
      </c>
      <c r="EA28" s="176" t="e">
        <f t="shared" si="105"/>
        <v>#DIV/0!</v>
      </c>
      <c r="EB28" s="177" t="e">
        <f t="shared" si="41"/>
        <v>#DIV/0!</v>
      </c>
      <c r="EC28" s="166" t="e">
        <f t="shared" si="42"/>
        <v>#DIV/0!</v>
      </c>
      <c r="ED28" s="166" t="e">
        <f t="shared" si="43"/>
        <v>#DIV/0!</v>
      </c>
      <c r="EE28" s="166" t="e">
        <f t="shared" si="44"/>
        <v>#DIV/0!</v>
      </c>
      <c r="EF28" s="166" t="e">
        <f t="shared" si="45"/>
        <v>#DIV/0!</v>
      </c>
      <c r="EG28" s="166" t="e">
        <f t="shared" si="46"/>
        <v>#DIV/0!</v>
      </c>
      <c r="EH28" s="166" t="e">
        <f t="shared" si="47"/>
        <v>#DIV/0!</v>
      </c>
      <c r="EI28" s="166" t="e">
        <f t="shared" si="48"/>
        <v>#DIV/0!</v>
      </c>
      <c r="EJ28" s="166" t="e">
        <f t="shared" si="49"/>
        <v>#DIV/0!</v>
      </c>
      <c r="EK28" s="166" t="e">
        <f t="shared" si="50"/>
        <v>#DIV/0!</v>
      </c>
      <c r="EL28" s="177" t="e">
        <f t="shared" si="51"/>
        <v>#DIV/0!</v>
      </c>
      <c r="EM28" s="166" t="e">
        <f t="shared" si="52"/>
        <v>#DIV/0!</v>
      </c>
      <c r="EN28" s="166" t="e">
        <f t="shared" si="53"/>
        <v>#DIV/0!</v>
      </c>
      <c r="EO28" s="166" t="e">
        <f t="shared" si="54"/>
        <v>#DIV/0!</v>
      </c>
      <c r="EP28" s="166" t="e">
        <f t="shared" si="55"/>
        <v>#DIV/0!</v>
      </c>
      <c r="EQ28" s="166" t="e">
        <f t="shared" si="56"/>
        <v>#DIV/0!</v>
      </c>
      <c r="ER28" s="166" t="e">
        <f t="shared" si="57"/>
        <v>#DIV/0!</v>
      </c>
      <c r="ES28" s="166" t="e">
        <f t="shared" si="58"/>
        <v>#DIV/0!</v>
      </c>
      <c r="ET28" s="166" t="e">
        <f t="shared" si="59"/>
        <v>#DIV/0!</v>
      </c>
      <c r="EU28" s="166" t="e">
        <f t="shared" si="60"/>
        <v>#DIV/0!</v>
      </c>
      <c r="EV28" s="178" t="e">
        <f t="shared" si="106"/>
        <v>#DIV/0!</v>
      </c>
      <c r="EW28" s="177" t="e">
        <f t="shared" si="61"/>
        <v>#DIV/0!</v>
      </c>
      <c r="EX28" s="166" t="e">
        <f t="shared" si="62"/>
        <v>#DIV/0!</v>
      </c>
      <c r="EY28" s="166" t="e">
        <f t="shared" si="63"/>
        <v>#DIV/0!</v>
      </c>
      <c r="EZ28" s="166" t="e">
        <f t="shared" si="64"/>
        <v>#DIV/0!</v>
      </c>
      <c r="FA28" s="166" t="e">
        <f t="shared" si="65"/>
        <v>#DIV/0!</v>
      </c>
      <c r="FB28" s="166" t="e">
        <f t="shared" si="66"/>
        <v>#DIV/0!</v>
      </c>
      <c r="FC28" s="166" t="e">
        <f t="shared" si="67"/>
        <v>#DIV/0!</v>
      </c>
      <c r="FD28" s="166" t="e">
        <f t="shared" si="68"/>
        <v>#DIV/0!</v>
      </c>
      <c r="FE28" s="166" t="e">
        <f t="shared" si="69"/>
        <v>#DIV/0!</v>
      </c>
      <c r="FF28" s="166" t="e">
        <f t="shared" si="70"/>
        <v>#DIV/0!</v>
      </c>
      <c r="FG28" s="177" t="e">
        <f t="shared" si="71"/>
        <v>#DIV/0!</v>
      </c>
      <c r="FH28" s="166" t="e">
        <f t="shared" si="72"/>
        <v>#DIV/0!</v>
      </c>
      <c r="FI28" s="166" t="e">
        <f t="shared" si="73"/>
        <v>#DIV/0!</v>
      </c>
      <c r="FJ28" s="166" t="e">
        <f t="shared" si="74"/>
        <v>#DIV/0!</v>
      </c>
      <c r="FK28" s="166" t="e">
        <f t="shared" si="75"/>
        <v>#DIV/0!</v>
      </c>
      <c r="FL28" s="166" t="e">
        <f t="shared" si="76"/>
        <v>#DIV/0!</v>
      </c>
      <c r="FM28" s="166" t="e">
        <f t="shared" si="77"/>
        <v>#DIV/0!</v>
      </c>
      <c r="FN28" s="166" t="e">
        <f t="shared" si="78"/>
        <v>#DIV/0!</v>
      </c>
      <c r="FO28" s="166" t="e">
        <f t="shared" si="79"/>
        <v>#DIV/0!</v>
      </c>
      <c r="FP28" s="859" t="e">
        <f t="shared" si="80"/>
        <v>#DIV/0!</v>
      </c>
      <c r="FQ28" s="867" t="e">
        <f t="shared" si="107"/>
        <v>#DIV/0!</v>
      </c>
      <c r="FR28" s="177" t="e">
        <f t="shared" si="81"/>
        <v>#DIV/0!</v>
      </c>
      <c r="FS28" s="166" t="e">
        <f t="shared" si="82"/>
        <v>#DIV/0!</v>
      </c>
      <c r="FT28" s="166" t="e">
        <f t="shared" si="83"/>
        <v>#DIV/0!</v>
      </c>
      <c r="FU28" s="166" t="e">
        <f t="shared" si="84"/>
        <v>#DIV/0!</v>
      </c>
      <c r="FV28" s="166" t="e">
        <f t="shared" si="85"/>
        <v>#DIV/0!</v>
      </c>
      <c r="FW28" s="166" t="e">
        <f t="shared" si="86"/>
        <v>#DIV/0!</v>
      </c>
      <c r="FX28" s="166" t="e">
        <f t="shared" si="87"/>
        <v>#DIV/0!</v>
      </c>
      <c r="FY28" s="166" t="e">
        <f t="shared" si="88"/>
        <v>#DIV/0!</v>
      </c>
      <c r="FZ28" s="166" t="e">
        <f t="shared" si="89"/>
        <v>#DIV/0!</v>
      </c>
      <c r="GA28" s="166" t="e">
        <f t="shared" si="90"/>
        <v>#DIV/0!</v>
      </c>
      <c r="GD28" s="1713"/>
      <c r="GE28" s="195" t="e">
        <f t="shared" si="108"/>
        <v>#DIV/0!</v>
      </c>
      <c r="GF28" s="204" t="e">
        <f t="shared" si="109"/>
        <v>#DIV/0!</v>
      </c>
      <c r="GG28" s="197" t="e">
        <f t="shared" si="109"/>
        <v>#DIV/0!</v>
      </c>
      <c r="GH28" s="197" t="e">
        <f t="shared" si="109"/>
        <v>#DIV/0!</v>
      </c>
      <c r="GI28" s="197" t="e">
        <f t="shared" si="109"/>
        <v>#DIV/0!</v>
      </c>
      <c r="GJ28" s="197" t="e">
        <f t="shared" si="109"/>
        <v>#DIV/0!</v>
      </c>
      <c r="GK28" s="197" t="e">
        <f>HA28+#REF!</f>
        <v>#DIV/0!</v>
      </c>
      <c r="GL28" s="197" t="e">
        <f>HB28+#REF!</f>
        <v>#DIV/0!</v>
      </c>
      <c r="GM28" s="197" t="e">
        <f>HC28+#REF!</f>
        <v>#DIV/0!</v>
      </c>
      <c r="GN28" s="197" t="e">
        <f>HD28+#REF!</f>
        <v>#DIV/0!</v>
      </c>
      <c r="GO28" s="198" t="e">
        <f>HE28+#REF!</f>
        <v>#DIV/0!</v>
      </c>
      <c r="GP28" s="205" t="e">
        <f t="shared" si="110"/>
        <v>#DIV/0!</v>
      </c>
      <c r="GQ28" s="200" t="e">
        <f t="shared" si="111"/>
        <v>#DIV/0!</v>
      </c>
      <c r="GR28" s="201" t="e">
        <f t="shared" si="111"/>
        <v>#DIV/0!</v>
      </c>
      <c r="GS28" s="201" t="e">
        <f t="shared" si="111"/>
        <v>#DIV/0!</v>
      </c>
      <c r="GT28" s="201" t="e">
        <f t="shared" si="111"/>
        <v>#DIV/0!</v>
      </c>
      <c r="GU28" s="201" t="e">
        <f t="shared" si="111"/>
        <v>#DIV/0!</v>
      </c>
      <c r="GV28" s="201" t="e">
        <f t="shared" si="111"/>
        <v>#DIV/0!</v>
      </c>
      <c r="GW28" s="201" t="e">
        <f t="shared" si="111"/>
        <v>#DIV/0!</v>
      </c>
      <c r="GX28" s="201" t="e">
        <f t="shared" si="111"/>
        <v>#DIV/0!</v>
      </c>
      <c r="GY28" s="201" t="e">
        <f t="shared" si="111"/>
        <v>#DIV/0!</v>
      </c>
      <c r="GZ28" s="202" t="e">
        <f t="shared" si="111"/>
        <v>#DIV/0!</v>
      </c>
      <c r="HA28" s="203" t="e">
        <f t="shared" si="112"/>
        <v>#DIV/0!</v>
      </c>
      <c r="HB28" s="204" t="e">
        <f t="shared" ref="HB28:HK43" si="149">(CU27+DE27)*$A27</f>
        <v>#DIV/0!</v>
      </c>
      <c r="HC28" s="197" t="e">
        <f t="shared" si="149"/>
        <v>#DIV/0!</v>
      </c>
      <c r="HD28" s="197" t="e">
        <f t="shared" si="149"/>
        <v>#DIV/0!</v>
      </c>
      <c r="HE28" s="197" t="e">
        <f t="shared" si="149"/>
        <v>#DIV/0!</v>
      </c>
      <c r="HF28" s="197" t="e">
        <f t="shared" si="149"/>
        <v>#DIV/0!</v>
      </c>
      <c r="HG28" s="197" t="e">
        <f t="shared" si="149"/>
        <v>#DIV/0!</v>
      </c>
      <c r="HH28" s="197" t="e">
        <f t="shared" si="149"/>
        <v>#DIV/0!</v>
      </c>
      <c r="HI28" s="197" t="e">
        <f t="shared" si="149"/>
        <v>#DIV/0!</v>
      </c>
      <c r="HJ28" s="197" t="e">
        <f t="shared" si="149"/>
        <v>#DIV/0!</v>
      </c>
      <c r="HK28" s="198" t="e">
        <f t="shared" si="149"/>
        <v>#DIV/0!</v>
      </c>
      <c r="HL28" s="203" t="e">
        <f t="shared" si="116"/>
        <v>#DIV/0!</v>
      </c>
      <c r="HM28" s="868" t="e">
        <f t="shared" si="114"/>
        <v>#DIV/0!</v>
      </c>
      <c r="HN28" s="869" t="e">
        <f t="shared" ref="HN28:HV28" si="150">DQ27*$A27</f>
        <v>#DIV/0!</v>
      </c>
      <c r="HO28" s="869" t="e">
        <f t="shared" si="150"/>
        <v>#DIV/0!</v>
      </c>
      <c r="HP28" s="869" t="e">
        <f t="shared" si="150"/>
        <v>#DIV/0!</v>
      </c>
      <c r="HQ28" s="869" t="e">
        <f t="shared" si="150"/>
        <v>#DIV/0!</v>
      </c>
      <c r="HR28" s="869" t="e">
        <f t="shared" si="150"/>
        <v>#DIV/0!</v>
      </c>
      <c r="HS28" s="869" t="e">
        <f t="shared" si="150"/>
        <v>#DIV/0!</v>
      </c>
      <c r="HT28" s="869" t="e">
        <f t="shared" si="150"/>
        <v>#DIV/0!</v>
      </c>
      <c r="HU28" s="869" t="e">
        <f t="shared" si="150"/>
        <v>#DIV/0!</v>
      </c>
      <c r="HV28" s="870" t="e">
        <f t="shared" si="150"/>
        <v>#DIV/0!</v>
      </c>
    </row>
    <row r="29" spans="1:256" ht="15.75" customHeight="1" thickBot="1" x14ac:dyDescent="0.2">
      <c r="A29" s="191">
        <v>42</v>
      </c>
      <c r="B29" s="192"/>
      <c r="C29" s="193"/>
      <c r="D29" s="193"/>
      <c r="E29" s="193"/>
      <c r="F29" s="193"/>
      <c r="G29" s="194"/>
      <c r="H29" s="194"/>
      <c r="I29" s="194"/>
      <c r="J29" s="194"/>
      <c r="K29" s="194"/>
      <c r="L29" s="166">
        <v>0</v>
      </c>
      <c r="M29" s="166">
        <v>0</v>
      </c>
      <c r="N29" s="166">
        <v>0</v>
      </c>
      <c r="O29" s="166">
        <v>0</v>
      </c>
      <c r="P29" s="166">
        <v>0</v>
      </c>
      <c r="Q29" s="166">
        <v>0</v>
      </c>
      <c r="R29" s="166">
        <v>0</v>
      </c>
      <c r="S29" s="166">
        <v>0</v>
      </c>
      <c r="T29" s="166">
        <v>0</v>
      </c>
      <c r="U29" s="859">
        <v>0</v>
      </c>
      <c r="V29" s="866">
        <f t="shared" si="95"/>
        <v>0</v>
      </c>
      <c r="W29" s="861">
        <f t="shared" si="96"/>
        <v>0</v>
      </c>
      <c r="X29" s="169">
        <v>0</v>
      </c>
      <c r="Y29" s="170">
        <v>0</v>
      </c>
      <c r="Z29" s="170">
        <v>0</v>
      </c>
      <c r="AA29" s="170">
        <v>0</v>
      </c>
      <c r="AB29" s="170">
        <v>0</v>
      </c>
      <c r="AC29" s="170">
        <v>0</v>
      </c>
      <c r="AD29" s="170">
        <v>0</v>
      </c>
      <c r="AE29" s="170">
        <v>0</v>
      </c>
      <c r="AF29" s="170">
        <v>0</v>
      </c>
      <c r="AG29" s="170">
        <v>0</v>
      </c>
      <c r="AH29" s="169">
        <v>0</v>
      </c>
      <c r="AI29" s="170">
        <v>0</v>
      </c>
      <c r="AJ29" s="170">
        <v>0</v>
      </c>
      <c r="AK29" s="170">
        <v>0</v>
      </c>
      <c r="AL29" s="170">
        <v>0</v>
      </c>
      <c r="AM29" s="170">
        <v>0</v>
      </c>
      <c r="AN29" s="170">
        <v>0</v>
      </c>
      <c r="AO29" s="170">
        <v>0</v>
      </c>
      <c r="AP29" s="170">
        <v>0</v>
      </c>
      <c r="AQ29" s="170">
        <v>0</v>
      </c>
      <c r="AR29" s="171">
        <f t="shared" si="97"/>
        <v>0</v>
      </c>
      <c r="AS29" s="169">
        <v>0</v>
      </c>
      <c r="AT29" s="170">
        <v>0</v>
      </c>
      <c r="AU29" s="170">
        <v>0</v>
      </c>
      <c r="AV29" s="170">
        <v>0</v>
      </c>
      <c r="AW29" s="170">
        <v>0</v>
      </c>
      <c r="AX29" s="170">
        <v>0</v>
      </c>
      <c r="AY29" s="170">
        <v>0</v>
      </c>
      <c r="AZ29" s="170">
        <v>0</v>
      </c>
      <c r="BA29" s="170">
        <v>0</v>
      </c>
      <c r="BB29" s="170">
        <v>0</v>
      </c>
      <c r="BC29" s="169">
        <v>0</v>
      </c>
      <c r="BD29" s="170">
        <v>0</v>
      </c>
      <c r="BE29" s="170">
        <v>0</v>
      </c>
      <c r="BF29" s="170">
        <v>0</v>
      </c>
      <c r="BG29" s="170">
        <v>0</v>
      </c>
      <c r="BH29" s="170">
        <v>0</v>
      </c>
      <c r="BI29" s="170">
        <v>0</v>
      </c>
      <c r="BJ29" s="170">
        <v>0</v>
      </c>
      <c r="BK29" s="170">
        <v>0</v>
      </c>
      <c r="BL29" s="170">
        <v>0</v>
      </c>
      <c r="BM29" s="862">
        <f t="shared" si="98"/>
        <v>0</v>
      </c>
      <c r="BN29" s="169">
        <v>0</v>
      </c>
      <c r="BO29" s="170">
        <v>0</v>
      </c>
      <c r="BP29" s="170">
        <v>0</v>
      </c>
      <c r="BQ29" s="170">
        <v>0</v>
      </c>
      <c r="BR29" s="170">
        <v>0</v>
      </c>
      <c r="BS29" s="170">
        <v>0</v>
      </c>
      <c r="BT29" s="170">
        <v>0</v>
      </c>
      <c r="BU29" s="170">
        <v>0</v>
      </c>
      <c r="BV29" s="170">
        <v>0</v>
      </c>
      <c r="BW29" s="170">
        <v>0</v>
      </c>
      <c r="BX29" s="172" t="e">
        <f t="shared" si="99"/>
        <v>#DIV/0!</v>
      </c>
      <c r="BY29" s="173" t="e">
        <f t="shared" si="100"/>
        <v>#DIV/0!</v>
      </c>
      <c r="BZ29" s="169" t="e">
        <f t="shared" si="117"/>
        <v>#DIV/0!</v>
      </c>
      <c r="CA29" s="170" t="e">
        <f t="shared" si="118"/>
        <v>#DIV/0!</v>
      </c>
      <c r="CB29" s="170" t="e">
        <f t="shared" si="119"/>
        <v>#DIV/0!</v>
      </c>
      <c r="CC29" s="170" t="e">
        <f t="shared" si="120"/>
        <v>#DIV/0!</v>
      </c>
      <c r="CD29" s="170" t="e">
        <f t="shared" si="121"/>
        <v>#DIV/0!</v>
      </c>
      <c r="CE29" s="170" t="e">
        <f t="shared" si="122"/>
        <v>#DIV/0!</v>
      </c>
      <c r="CF29" s="170" t="e">
        <f t="shared" si="123"/>
        <v>#DIV/0!</v>
      </c>
      <c r="CG29" s="170" t="e">
        <f t="shared" si="124"/>
        <v>#DIV/0!</v>
      </c>
      <c r="CH29" s="170" t="e">
        <f t="shared" si="125"/>
        <v>#DIV/0!</v>
      </c>
      <c r="CI29" s="170" t="e">
        <f t="shared" si="126"/>
        <v>#DIV/0!</v>
      </c>
      <c r="CJ29" s="169" t="e">
        <f t="shared" si="127"/>
        <v>#DIV/0!</v>
      </c>
      <c r="CK29" s="170" t="e">
        <f t="shared" si="128"/>
        <v>#DIV/0!</v>
      </c>
      <c r="CL29" s="170" t="e">
        <f t="shared" si="129"/>
        <v>#DIV/0!</v>
      </c>
      <c r="CM29" s="170" t="e">
        <f t="shared" si="130"/>
        <v>#DIV/0!</v>
      </c>
      <c r="CN29" s="170" t="e">
        <f t="shared" si="131"/>
        <v>#DIV/0!</v>
      </c>
      <c r="CO29" s="170" t="e">
        <f t="shared" si="132"/>
        <v>#DIV/0!</v>
      </c>
      <c r="CP29" s="170" t="e">
        <f t="shared" si="22"/>
        <v>#DIV/0!</v>
      </c>
      <c r="CQ29" s="170" t="e">
        <f t="shared" si="22"/>
        <v>#DIV/0!</v>
      </c>
      <c r="CR29" s="170" t="e">
        <f t="shared" si="22"/>
        <v>#DIV/0!</v>
      </c>
      <c r="CS29" s="170" t="e">
        <f t="shared" si="22"/>
        <v>#DIV/0!</v>
      </c>
      <c r="CT29" s="174" t="e">
        <f t="shared" si="101"/>
        <v>#DIV/0!</v>
      </c>
      <c r="CU29" s="169" t="e">
        <f t="shared" si="133"/>
        <v>#DIV/0!</v>
      </c>
      <c r="CV29" s="170" t="e">
        <f t="shared" si="134"/>
        <v>#DIV/0!</v>
      </c>
      <c r="CW29" s="170" t="e">
        <f t="shared" si="135"/>
        <v>#DIV/0!</v>
      </c>
      <c r="CX29" s="170" t="e">
        <f t="shared" si="136"/>
        <v>#DIV/0!</v>
      </c>
      <c r="CY29" s="170" t="e">
        <f t="shared" si="137"/>
        <v>#DIV/0!</v>
      </c>
      <c r="CZ29" s="170" t="e">
        <f t="shared" si="138"/>
        <v>#DIV/0!</v>
      </c>
      <c r="DA29" s="170" t="e">
        <f t="shared" si="139"/>
        <v>#DIV/0!</v>
      </c>
      <c r="DB29" s="170" t="e">
        <f t="shared" si="140"/>
        <v>#DIV/0!</v>
      </c>
      <c r="DC29" s="170" t="e">
        <f t="shared" si="141"/>
        <v>#DIV/0!</v>
      </c>
      <c r="DD29" s="170" t="e">
        <f t="shared" si="142"/>
        <v>#DIV/0!</v>
      </c>
      <c r="DE29" s="169" t="e">
        <f t="shared" si="143"/>
        <v>#DIV/0!</v>
      </c>
      <c r="DF29" s="170" t="e">
        <f t="shared" si="144"/>
        <v>#DIV/0!</v>
      </c>
      <c r="DG29" s="170" t="e">
        <f t="shared" si="145"/>
        <v>#DIV/0!</v>
      </c>
      <c r="DH29" s="170" t="e">
        <f t="shared" si="146"/>
        <v>#DIV/0!</v>
      </c>
      <c r="DI29" s="170" t="e">
        <f t="shared" si="147"/>
        <v>#DIV/0!</v>
      </c>
      <c r="DJ29" s="170" t="e">
        <f t="shared" si="148"/>
        <v>#DIV/0!</v>
      </c>
      <c r="DK29" s="170" t="e">
        <f t="shared" si="39"/>
        <v>#DIV/0!</v>
      </c>
      <c r="DL29" s="170" t="e">
        <f t="shared" si="39"/>
        <v>#DIV/0!</v>
      </c>
      <c r="DM29" s="170" t="e">
        <f t="shared" si="39"/>
        <v>#DIV/0!</v>
      </c>
      <c r="DN29" s="863" t="e">
        <f t="shared" si="39"/>
        <v>#DIV/0!</v>
      </c>
      <c r="DO29" s="864" t="e">
        <f t="shared" si="102"/>
        <v>#DIV/0!</v>
      </c>
      <c r="DP29" s="169" t="e">
        <f t="shared" si="103"/>
        <v>#DIV/0!</v>
      </c>
      <c r="DQ29" s="170" t="e">
        <f t="shared" si="103"/>
        <v>#DIV/0!</v>
      </c>
      <c r="DR29" s="170" t="e">
        <f t="shared" si="103"/>
        <v>#DIV/0!</v>
      </c>
      <c r="DS29" s="170" t="e">
        <f t="shared" si="103"/>
        <v>#DIV/0!</v>
      </c>
      <c r="DT29" s="170" t="e">
        <f t="shared" si="103"/>
        <v>#DIV/0!</v>
      </c>
      <c r="DU29" s="170" t="e">
        <f t="shared" si="103"/>
        <v>#DIV/0!</v>
      </c>
      <c r="DV29" s="170" t="e">
        <f t="shared" si="103"/>
        <v>#DIV/0!</v>
      </c>
      <c r="DW29" s="170" t="e">
        <f t="shared" si="103"/>
        <v>#DIV/0!</v>
      </c>
      <c r="DX29" s="170" t="e">
        <f t="shared" si="103"/>
        <v>#DIV/0!</v>
      </c>
      <c r="DY29" s="170" t="e">
        <f t="shared" si="103"/>
        <v>#DIV/0!</v>
      </c>
      <c r="DZ29" s="175" t="e">
        <f t="shared" si="104"/>
        <v>#DIV/0!</v>
      </c>
      <c r="EA29" s="176" t="e">
        <f t="shared" si="105"/>
        <v>#DIV/0!</v>
      </c>
      <c r="EB29" s="177" t="e">
        <f t="shared" si="41"/>
        <v>#DIV/0!</v>
      </c>
      <c r="EC29" s="166" t="e">
        <f t="shared" si="42"/>
        <v>#DIV/0!</v>
      </c>
      <c r="ED29" s="166" t="e">
        <f t="shared" si="43"/>
        <v>#DIV/0!</v>
      </c>
      <c r="EE29" s="166" t="e">
        <f t="shared" si="44"/>
        <v>#DIV/0!</v>
      </c>
      <c r="EF29" s="166" t="e">
        <f t="shared" si="45"/>
        <v>#DIV/0!</v>
      </c>
      <c r="EG29" s="166" t="e">
        <f t="shared" si="46"/>
        <v>#DIV/0!</v>
      </c>
      <c r="EH29" s="166" t="e">
        <f t="shared" si="47"/>
        <v>#DIV/0!</v>
      </c>
      <c r="EI29" s="166" t="e">
        <f t="shared" si="48"/>
        <v>#DIV/0!</v>
      </c>
      <c r="EJ29" s="166" t="e">
        <f t="shared" si="49"/>
        <v>#DIV/0!</v>
      </c>
      <c r="EK29" s="166" t="e">
        <f t="shared" si="50"/>
        <v>#DIV/0!</v>
      </c>
      <c r="EL29" s="177" t="e">
        <f t="shared" si="51"/>
        <v>#DIV/0!</v>
      </c>
      <c r="EM29" s="166" t="e">
        <f t="shared" si="52"/>
        <v>#DIV/0!</v>
      </c>
      <c r="EN29" s="166" t="e">
        <f t="shared" si="53"/>
        <v>#DIV/0!</v>
      </c>
      <c r="EO29" s="166" t="e">
        <f t="shared" si="54"/>
        <v>#DIV/0!</v>
      </c>
      <c r="EP29" s="166" t="e">
        <f t="shared" si="55"/>
        <v>#DIV/0!</v>
      </c>
      <c r="EQ29" s="166" t="e">
        <f t="shared" si="56"/>
        <v>#DIV/0!</v>
      </c>
      <c r="ER29" s="166" t="e">
        <f t="shared" si="57"/>
        <v>#DIV/0!</v>
      </c>
      <c r="ES29" s="166" t="e">
        <f t="shared" si="58"/>
        <v>#DIV/0!</v>
      </c>
      <c r="ET29" s="166" t="e">
        <f t="shared" si="59"/>
        <v>#DIV/0!</v>
      </c>
      <c r="EU29" s="166" t="e">
        <f t="shared" si="60"/>
        <v>#DIV/0!</v>
      </c>
      <c r="EV29" s="178" t="e">
        <f t="shared" si="106"/>
        <v>#DIV/0!</v>
      </c>
      <c r="EW29" s="177" t="e">
        <f t="shared" si="61"/>
        <v>#DIV/0!</v>
      </c>
      <c r="EX29" s="166" t="e">
        <f t="shared" si="62"/>
        <v>#DIV/0!</v>
      </c>
      <c r="EY29" s="166" t="e">
        <f t="shared" si="63"/>
        <v>#DIV/0!</v>
      </c>
      <c r="EZ29" s="166" t="e">
        <f t="shared" si="64"/>
        <v>#DIV/0!</v>
      </c>
      <c r="FA29" s="166" t="e">
        <f t="shared" si="65"/>
        <v>#DIV/0!</v>
      </c>
      <c r="FB29" s="166" t="e">
        <f t="shared" si="66"/>
        <v>#DIV/0!</v>
      </c>
      <c r="FC29" s="166" t="e">
        <f t="shared" si="67"/>
        <v>#DIV/0!</v>
      </c>
      <c r="FD29" s="166" t="e">
        <f t="shared" si="68"/>
        <v>#DIV/0!</v>
      </c>
      <c r="FE29" s="166" t="e">
        <f t="shared" si="69"/>
        <v>#DIV/0!</v>
      </c>
      <c r="FF29" s="166" t="e">
        <f t="shared" si="70"/>
        <v>#DIV/0!</v>
      </c>
      <c r="FG29" s="177" t="e">
        <f t="shared" si="71"/>
        <v>#DIV/0!</v>
      </c>
      <c r="FH29" s="166" t="e">
        <f t="shared" si="72"/>
        <v>#DIV/0!</v>
      </c>
      <c r="FI29" s="166" t="e">
        <f t="shared" si="73"/>
        <v>#DIV/0!</v>
      </c>
      <c r="FJ29" s="166" t="e">
        <f t="shared" si="74"/>
        <v>#DIV/0!</v>
      </c>
      <c r="FK29" s="166" t="e">
        <f t="shared" si="75"/>
        <v>#DIV/0!</v>
      </c>
      <c r="FL29" s="166" t="e">
        <f t="shared" si="76"/>
        <v>#DIV/0!</v>
      </c>
      <c r="FM29" s="166" t="e">
        <f t="shared" si="77"/>
        <v>#DIV/0!</v>
      </c>
      <c r="FN29" s="166" t="e">
        <f t="shared" si="78"/>
        <v>#DIV/0!</v>
      </c>
      <c r="FO29" s="166" t="e">
        <f t="shared" si="79"/>
        <v>#DIV/0!</v>
      </c>
      <c r="FP29" s="859" t="e">
        <f t="shared" si="80"/>
        <v>#DIV/0!</v>
      </c>
      <c r="FQ29" s="867" t="e">
        <f t="shared" si="107"/>
        <v>#DIV/0!</v>
      </c>
      <c r="FR29" s="177" t="e">
        <f t="shared" si="81"/>
        <v>#DIV/0!</v>
      </c>
      <c r="FS29" s="166" t="e">
        <f t="shared" si="82"/>
        <v>#DIV/0!</v>
      </c>
      <c r="FT29" s="166" t="e">
        <f t="shared" si="83"/>
        <v>#DIV/0!</v>
      </c>
      <c r="FU29" s="166" t="e">
        <f t="shared" si="84"/>
        <v>#DIV/0!</v>
      </c>
      <c r="FV29" s="166" t="e">
        <f t="shared" si="85"/>
        <v>#DIV/0!</v>
      </c>
      <c r="FW29" s="166" t="e">
        <f t="shared" si="86"/>
        <v>#DIV/0!</v>
      </c>
      <c r="FX29" s="166" t="e">
        <f t="shared" si="87"/>
        <v>#DIV/0!</v>
      </c>
      <c r="FY29" s="166" t="e">
        <f t="shared" si="88"/>
        <v>#DIV/0!</v>
      </c>
      <c r="FZ29" s="166" t="e">
        <f t="shared" si="89"/>
        <v>#DIV/0!</v>
      </c>
      <c r="GA29" s="166" t="e">
        <f t="shared" si="90"/>
        <v>#DIV/0!</v>
      </c>
      <c r="GD29" s="1713"/>
      <c r="GE29" s="195" t="e">
        <f t="shared" si="108"/>
        <v>#DIV/0!</v>
      </c>
      <c r="GF29" s="204" t="e">
        <f t="shared" si="109"/>
        <v>#DIV/0!</v>
      </c>
      <c r="GG29" s="197" t="e">
        <f t="shared" si="109"/>
        <v>#DIV/0!</v>
      </c>
      <c r="GH29" s="197" t="e">
        <f t="shared" si="109"/>
        <v>#DIV/0!</v>
      </c>
      <c r="GI29" s="197" t="e">
        <f t="shared" si="109"/>
        <v>#DIV/0!</v>
      </c>
      <c r="GJ29" s="197" t="e">
        <f t="shared" si="109"/>
        <v>#DIV/0!</v>
      </c>
      <c r="GK29" s="197" t="e">
        <f>HA29+#REF!</f>
        <v>#DIV/0!</v>
      </c>
      <c r="GL29" s="197" t="e">
        <f>HB29+#REF!</f>
        <v>#DIV/0!</v>
      </c>
      <c r="GM29" s="197" t="e">
        <f>HC29+#REF!</f>
        <v>#DIV/0!</v>
      </c>
      <c r="GN29" s="197" t="e">
        <f>HD29+#REF!</f>
        <v>#DIV/0!</v>
      </c>
      <c r="GO29" s="198" t="e">
        <f>HE29+#REF!</f>
        <v>#DIV/0!</v>
      </c>
      <c r="GP29" s="205" t="e">
        <f t="shared" si="110"/>
        <v>#DIV/0!</v>
      </c>
      <c r="GQ29" s="200" t="e">
        <f t="shared" si="111"/>
        <v>#DIV/0!</v>
      </c>
      <c r="GR29" s="201" t="e">
        <f t="shared" si="111"/>
        <v>#DIV/0!</v>
      </c>
      <c r="GS29" s="201" t="e">
        <f t="shared" si="111"/>
        <v>#DIV/0!</v>
      </c>
      <c r="GT29" s="201" t="e">
        <f t="shared" si="111"/>
        <v>#DIV/0!</v>
      </c>
      <c r="GU29" s="201" t="e">
        <f t="shared" si="111"/>
        <v>#DIV/0!</v>
      </c>
      <c r="GV29" s="201" t="e">
        <f t="shared" si="111"/>
        <v>#DIV/0!</v>
      </c>
      <c r="GW29" s="201" t="e">
        <f t="shared" si="111"/>
        <v>#DIV/0!</v>
      </c>
      <c r="GX29" s="201" t="e">
        <f t="shared" si="111"/>
        <v>#DIV/0!</v>
      </c>
      <c r="GY29" s="201" t="e">
        <f t="shared" si="111"/>
        <v>#DIV/0!</v>
      </c>
      <c r="GZ29" s="202" t="e">
        <f t="shared" si="111"/>
        <v>#DIV/0!</v>
      </c>
      <c r="HA29" s="203" t="e">
        <f t="shared" si="112"/>
        <v>#DIV/0!</v>
      </c>
      <c r="HB29" s="204" t="e">
        <f t="shared" si="149"/>
        <v>#DIV/0!</v>
      </c>
      <c r="HC29" s="197" t="e">
        <f t="shared" si="149"/>
        <v>#DIV/0!</v>
      </c>
      <c r="HD29" s="197" t="e">
        <f t="shared" si="149"/>
        <v>#DIV/0!</v>
      </c>
      <c r="HE29" s="197" t="e">
        <f t="shared" si="149"/>
        <v>#DIV/0!</v>
      </c>
      <c r="HF29" s="197" t="e">
        <f t="shared" si="149"/>
        <v>#DIV/0!</v>
      </c>
      <c r="HG29" s="197" t="e">
        <f t="shared" si="149"/>
        <v>#DIV/0!</v>
      </c>
      <c r="HH29" s="197" t="e">
        <f t="shared" si="149"/>
        <v>#DIV/0!</v>
      </c>
      <c r="HI29" s="197" t="e">
        <f t="shared" si="149"/>
        <v>#DIV/0!</v>
      </c>
      <c r="HJ29" s="197" t="e">
        <f t="shared" si="149"/>
        <v>#DIV/0!</v>
      </c>
      <c r="HK29" s="198" t="e">
        <f t="shared" si="149"/>
        <v>#DIV/0!</v>
      </c>
      <c r="HL29" s="203" t="e">
        <f t="shared" si="116"/>
        <v>#DIV/0!</v>
      </c>
      <c r="HM29" s="868" t="e">
        <f t="shared" ref="HM29:HV44" si="151">DP28*$A28</f>
        <v>#DIV/0!</v>
      </c>
      <c r="HN29" s="869" t="e">
        <f t="shared" si="151"/>
        <v>#DIV/0!</v>
      </c>
      <c r="HO29" s="869" t="e">
        <f t="shared" si="151"/>
        <v>#DIV/0!</v>
      </c>
      <c r="HP29" s="869" t="e">
        <f t="shared" si="151"/>
        <v>#DIV/0!</v>
      </c>
      <c r="HQ29" s="869" t="e">
        <f t="shared" si="151"/>
        <v>#DIV/0!</v>
      </c>
      <c r="HR29" s="869" t="e">
        <f t="shared" si="151"/>
        <v>#DIV/0!</v>
      </c>
      <c r="HS29" s="869" t="e">
        <f t="shared" si="151"/>
        <v>#DIV/0!</v>
      </c>
      <c r="HT29" s="869" t="e">
        <f t="shared" si="151"/>
        <v>#DIV/0!</v>
      </c>
      <c r="HU29" s="869" t="e">
        <f t="shared" si="151"/>
        <v>#DIV/0!</v>
      </c>
      <c r="HV29" s="870" t="e">
        <f t="shared" si="151"/>
        <v>#DIV/0!</v>
      </c>
    </row>
    <row r="30" spans="1:256" ht="15.75" customHeight="1" thickBot="1" x14ac:dyDescent="0.2">
      <c r="A30" s="191">
        <v>44</v>
      </c>
      <c r="B30" s="192"/>
      <c r="C30" s="193"/>
      <c r="D30" s="193"/>
      <c r="E30" s="193"/>
      <c r="F30" s="193"/>
      <c r="G30" s="194"/>
      <c r="H30" s="194"/>
      <c r="I30" s="194"/>
      <c r="J30" s="194"/>
      <c r="K30" s="194"/>
      <c r="L30" s="166">
        <v>0</v>
      </c>
      <c r="M30" s="166">
        <v>0</v>
      </c>
      <c r="N30" s="166">
        <v>0</v>
      </c>
      <c r="O30" s="166">
        <v>0</v>
      </c>
      <c r="P30" s="166">
        <v>0</v>
      </c>
      <c r="Q30" s="166">
        <v>0</v>
      </c>
      <c r="R30" s="166">
        <v>0</v>
      </c>
      <c r="S30" s="166">
        <v>0</v>
      </c>
      <c r="T30" s="166">
        <v>0</v>
      </c>
      <c r="U30" s="859">
        <v>0</v>
      </c>
      <c r="V30" s="866">
        <f t="shared" si="95"/>
        <v>0</v>
      </c>
      <c r="W30" s="861">
        <f t="shared" si="96"/>
        <v>0</v>
      </c>
      <c r="X30" s="169">
        <v>0</v>
      </c>
      <c r="Y30" s="170">
        <v>0</v>
      </c>
      <c r="Z30" s="170">
        <v>0</v>
      </c>
      <c r="AA30" s="170">
        <v>0</v>
      </c>
      <c r="AB30" s="170">
        <v>0</v>
      </c>
      <c r="AC30" s="170">
        <v>0</v>
      </c>
      <c r="AD30" s="170">
        <v>0</v>
      </c>
      <c r="AE30" s="170">
        <v>0</v>
      </c>
      <c r="AF30" s="170">
        <v>0</v>
      </c>
      <c r="AG30" s="170">
        <v>0</v>
      </c>
      <c r="AH30" s="169">
        <v>0</v>
      </c>
      <c r="AI30" s="170">
        <v>0</v>
      </c>
      <c r="AJ30" s="170">
        <v>0</v>
      </c>
      <c r="AK30" s="170">
        <v>0</v>
      </c>
      <c r="AL30" s="170">
        <v>0</v>
      </c>
      <c r="AM30" s="170">
        <v>0</v>
      </c>
      <c r="AN30" s="170">
        <v>0</v>
      </c>
      <c r="AO30" s="170">
        <v>0</v>
      </c>
      <c r="AP30" s="170">
        <v>0</v>
      </c>
      <c r="AQ30" s="170">
        <v>0</v>
      </c>
      <c r="AR30" s="171">
        <f t="shared" si="97"/>
        <v>0</v>
      </c>
      <c r="AS30" s="169">
        <v>0</v>
      </c>
      <c r="AT30" s="170">
        <v>0</v>
      </c>
      <c r="AU30" s="170">
        <v>0</v>
      </c>
      <c r="AV30" s="170">
        <v>0</v>
      </c>
      <c r="AW30" s="170">
        <v>0</v>
      </c>
      <c r="AX30" s="170">
        <v>0</v>
      </c>
      <c r="AY30" s="170">
        <v>0</v>
      </c>
      <c r="AZ30" s="170">
        <v>0</v>
      </c>
      <c r="BA30" s="170">
        <v>0</v>
      </c>
      <c r="BB30" s="170">
        <v>0</v>
      </c>
      <c r="BC30" s="169">
        <v>0</v>
      </c>
      <c r="BD30" s="170">
        <v>0</v>
      </c>
      <c r="BE30" s="170">
        <v>0</v>
      </c>
      <c r="BF30" s="170">
        <v>0</v>
      </c>
      <c r="BG30" s="170">
        <v>0</v>
      </c>
      <c r="BH30" s="170">
        <v>0</v>
      </c>
      <c r="BI30" s="170">
        <v>0</v>
      </c>
      <c r="BJ30" s="170">
        <v>0</v>
      </c>
      <c r="BK30" s="170">
        <v>0</v>
      </c>
      <c r="BL30" s="170">
        <v>0</v>
      </c>
      <c r="BM30" s="862">
        <f t="shared" si="98"/>
        <v>0</v>
      </c>
      <c r="BN30" s="169">
        <v>0</v>
      </c>
      <c r="BO30" s="170">
        <v>0</v>
      </c>
      <c r="BP30" s="170">
        <v>0</v>
      </c>
      <c r="BQ30" s="170">
        <v>0</v>
      </c>
      <c r="BR30" s="170">
        <v>0</v>
      </c>
      <c r="BS30" s="170">
        <v>0</v>
      </c>
      <c r="BT30" s="170">
        <v>0</v>
      </c>
      <c r="BU30" s="170">
        <v>0</v>
      </c>
      <c r="BV30" s="170">
        <v>0</v>
      </c>
      <c r="BW30" s="170">
        <v>0</v>
      </c>
      <c r="BX30" s="172" t="e">
        <f t="shared" si="99"/>
        <v>#DIV/0!</v>
      </c>
      <c r="BY30" s="173" t="e">
        <f t="shared" si="100"/>
        <v>#DIV/0!</v>
      </c>
      <c r="BZ30" s="169" t="e">
        <f t="shared" si="117"/>
        <v>#DIV/0!</v>
      </c>
      <c r="CA30" s="170" t="e">
        <f t="shared" si="118"/>
        <v>#DIV/0!</v>
      </c>
      <c r="CB30" s="170" t="e">
        <f t="shared" si="119"/>
        <v>#DIV/0!</v>
      </c>
      <c r="CC30" s="170" t="e">
        <f t="shared" si="120"/>
        <v>#DIV/0!</v>
      </c>
      <c r="CD30" s="170" t="e">
        <f t="shared" si="121"/>
        <v>#DIV/0!</v>
      </c>
      <c r="CE30" s="170" t="e">
        <f t="shared" si="122"/>
        <v>#DIV/0!</v>
      </c>
      <c r="CF30" s="170" t="e">
        <f t="shared" si="123"/>
        <v>#DIV/0!</v>
      </c>
      <c r="CG30" s="170" t="e">
        <f t="shared" si="124"/>
        <v>#DIV/0!</v>
      </c>
      <c r="CH30" s="170" t="e">
        <f t="shared" si="125"/>
        <v>#DIV/0!</v>
      </c>
      <c r="CI30" s="170" t="e">
        <f t="shared" si="126"/>
        <v>#DIV/0!</v>
      </c>
      <c r="CJ30" s="169" t="e">
        <f t="shared" si="127"/>
        <v>#DIV/0!</v>
      </c>
      <c r="CK30" s="170" t="e">
        <f t="shared" si="128"/>
        <v>#DIV/0!</v>
      </c>
      <c r="CL30" s="170" t="e">
        <f t="shared" si="129"/>
        <v>#DIV/0!</v>
      </c>
      <c r="CM30" s="170" t="e">
        <f t="shared" si="130"/>
        <v>#DIV/0!</v>
      </c>
      <c r="CN30" s="170" t="e">
        <f t="shared" si="131"/>
        <v>#DIV/0!</v>
      </c>
      <c r="CO30" s="170" t="e">
        <f t="shared" si="132"/>
        <v>#DIV/0!</v>
      </c>
      <c r="CP30" s="170" t="e">
        <f t="shared" si="22"/>
        <v>#DIV/0!</v>
      </c>
      <c r="CQ30" s="170" t="e">
        <f t="shared" si="22"/>
        <v>#DIV/0!</v>
      </c>
      <c r="CR30" s="170" t="e">
        <f t="shared" si="22"/>
        <v>#DIV/0!</v>
      </c>
      <c r="CS30" s="170" t="e">
        <f t="shared" si="22"/>
        <v>#DIV/0!</v>
      </c>
      <c r="CT30" s="174" t="e">
        <f t="shared" si="101"/>
        <v>#DIV/0!</v>
      </c>
      <c r="CU30" s="169" t="e">
        <f t="shared" si="133"/>
        <v>#DIV/0!</v>
      </c>
      <c r="CV30" s="170" t="e">
        <f t="shared" si="134"/>
        <v>#DIV/0!</v>
      </c>
      <c r="CW30" s="170" t="e">
        <f t="shared" si="135"/>
        <v>#DIV/0!</v>
      </c>
      <c r="CX30" s="170" t="e">
        <f t="shared" si="136"/>
        <v>#DIV/0!</v>
      </c>
      <c r="CY30" s="170" t="e">
        <f t="shared" si="137"/>
        <v>#DIV/0!</v>
      </c>
      <c r="CZ30" s="170" t="e">
        <f t="shared" si="138"/>
        <v>#DIV/0!</v>
      </c>
      <c r="DA30" s="170" t="e">
        <f t="shared" si="139"/>
        <v>#DIV/0!</v>
      </c>
      <c r="DB30" s="170" t="e">
        <f t="shared" si="140"/>
        <v>#DIV/0!</v>
      </c>
      <c r="DC30" s="170" t="e">
        <f t="shared" si="141"/>
        <v>#DIV/0!</v>
      </c>
      <c r="DD30" s="170" t="e">
        <f t="shared" si="142"/>
        <v>#DIV/0!</v>
      </c>
      <c r="DE30" s="169" t="e">
        <f t="shared" si="143"/>
        <v>#DIV/0!</v>
      </c>
      <c r="DF30" s="170" t="e">
        <f t="shared" si="144"/>
        <v>#DIV/0!</v>
      </c>
      <c r="DG30" s="170" t="e">
        <f t="shared" si="145"/>
        <v>#DIV/0!</v>
      </c>
      <c r="DH30" s="170" t="e">
        <f t="shared" si="146"/>
        <v>#DIV/0!</v>
      </c>
      <c r="DI30" s="170" t="e">
        <f t="shared" si="147"/>
        <v>#DIV/0!</v>
      </c>
      <c r="DJ30" s="170" t="e">
        <f t="shared" si="148"/>
        <v>#DIV/0!</v>
      </c>
      <c r="DK30" s="170" t="e">
        <f t="shared" si="39"/>
        <v>#DIV/0!</v>
      </c>
      <c r="DL30" s="170" t="e">
        <f t="shared" si="39"/>
        <v>#DIV/0!</v>
      </c>
      <c r="DM30" s="170" t="e">
        <f t="shared" si="39"/>
        <v>#DIV/0!</v>
      </c>
      <c r="DN30" s="863" t="e">
        <f t="shared" si="39"/>
        <v>#DIV/0!</v>
      </c>
      <c r="DO30" s="864" t="e">
        <f t="shared" si="102"/>
        <v>#DIV/0!</v>
      </c>
      <c r="DP30" s="169" t="e">
        <f t="shared" si="103"/>
        <v>#DIV/0!</v>
      </c>
      <c r="DQ30" s="170" t="e">
        <f t="shared" si="103"/>
        <v>#DIV/0!</v>
      </c>
      <c r="DR30" s="170" t="e">
        <f t="shared" si="103"/>
        <v>#DIV/0!</v>
      </c>
      <c r="DS30" s="170" t="e">
        <f t="shared" si="103"/>
        <v>#DIV/0!</v>
      </c>
      <c r="DT30" s="170" t="e">
        <f t="shared" si="103"/>
        <v>#DIV/0!</v>
      </c>
      <c r="DU30" s="170" t="e">
        <f t="shared" si="103"/>
        <v>#DIV/0!</v>
      </c>
      <c r="DV30" s="170" t="e">
        <f t="shared" si="103"/>
        <v>#DIV/0!</v>
      </c>
      <c r="DW30" s="170" t="e">
        <f t="shared" si="103"/>
        <v>#DIV/0!</v>
      </c>
      <c r="DX30" s="170" t="e">
        <f t="shared" si="103"/>
        <v>#DIV/0!</v>
      </c>
      <c r="DY30" s="170" t="e">
        <f t="shared" si="103"/>
        <v>#DIV/0!</v>
      </c>
      <c r="DZ30" s="175" t="e">
        <f t="shared" si="104"/>
        <v>#DIV/0!</v>
      </c>
      <c r="EA30" s="176" t="e">
        <f t="shared" si="105"/>
        <v>#DIV/0!</v>
      </c>
      <c r="EB30" s="177" t="e">
        <f t="shared" si="41"/>
        <v>#DIV/0!</v>
      </c>
      <c r="EC30" s="166" t="e">
        <f t="shared" si="42"/>
        <v>#DIV/0!</v>
      </c>
      <c r="ED30" s="166" t="e">
        <f t="shared" si="43"/>
        <v>#DIV/0!</v>
      </c>
      <c r="EE30" s="166" t="e">
        <f t="shared" si="44"/>
        <v>#DIV/0!</v>
      </c>
      <c r="EF30" s="166" t="e">
        <f t="shared" si="45"/>
        <v>#DIV/0!</v>
      </c>
      <c r="EG30" s="166" t="e">
        <f t="shared" si="46"/>
        <v>#DIV/0!</v>
      </c>
      <c r="EH30" s="166" t="e">
        <f t="shared" si="47"/>
        <v>#DIV/0!</v>
      </c>
      <c r="EI30" s="166" t="e">
        <f t="shared" si="48"/>
        <v>#DIV/0!</v>
      </c>
      <c r="EJ30" s="166" t="e">
        <f t="shared" si="49"/>
        <v>#DIV/0!</v>
      </c>
      <c r="EK30" s="166" t="e">
        <f t="shared" si="50"/>
        <v>#DIV/0!</v>
      </c>
      <c r="EL30" s="177" t="e">
        <f t="shared" si="51"/>
        <v>#DIV/0!</v>
      </c>
      <c r="EM30" s="166" t="e">
        <f t="shared" si="52"/>
        <v>#DIV/0!</v>
      </c>
      <c r="EN30" s="166" t="e">
        <f t="shared" si="53"/>
        <v>#DIV/0!</v>
      </c>
      <c r="EO30" s="166" t="e">
        <f t="shared" si="54"/>
        <v>#DIV/0!</v>
      </c>
      <c r="EP30" s="166" t="e">
        <f t="shared" si="55"/>
        <v>#DIV/0!</v>
      </c>
      <c r="EQ30" s="166" t="e">
        <f t="shared" si="56"/>
        <v>#DIV/0!</v>
      </c>
      <c r="ER30" s="166" t="e">
        <f t="shared" si="57"/>
        <v>#DIV/0!</v>
      </c>
      <c r="ES30" s="166" t="e">
        <f t="shared" si="58"/>
        <v>#DIV/0!</v>
      </c>
      <c r="ET30" s="166" t="e">
        <f t="shared" si="59"/>
        <v>#DIV/0!</v>
      </c>
      <c r="EU30" s="166" t="e">
        <f t="shared" si="60"/>
        <v>#DIV/0!</v>
      </c>
      <c r="EV30" s="178" t="e">
        <f t="shared" si="106"/>
        <v>#DIV/0!</v>
      </c>
      <c r="EW30" s="177" t="e">
        <f t="shared" si="61"/>
        <v>#DIV/0!</v>
      </c>
      <c r="EX30" s="166" t="e">
        <f t="shared" si="62"/>
        <v>#DIV/0!</v>
      </c>
      <c r="EY30" s="166" t="e">
        <f t="shared" si="63"/>
        <v>#DIV/0!</v>
      </c>
      <c r="EZ30" s="166" t="e">
        <f t="shared" si="64"/>
        <v>#DIV/0!</v>
      </c>
      <c r="FA30" s="166" t="e">
        <f t="shared" si="65"/>
        <v>#DIV/0!</v>
      </c>
      <c r="FB30" s="166" t="e">
        <f t="shared" si="66"/>
        <v>#DIV/0!</v>
      </c>
      <c r="FC30" s="166" t="e">
        <f t="shared" si="67"/>
        <v>#DIV/0!</v>
      </c>
      <c r="FD30" s="166" t="e">
        <f t="shared" si="68"/>
        <v>#DIV/0!</v>
      </c>
      <c r="FE30" s="166" t="e">
        <f t="shared" si="69"/>
        <v>#DIV/0!</v>
      </c>
      <c r="FF30" s="166" t="e">
        <f t="shared" si="70"/>
        <v>#DIV/0!</v>
      </c>
      <c r="FG30" s="177" t="e">
        <f t="shared" si="71"/>
        <v>#DIV/0!</v>
      </c>
      <c r="FH30" s="166" t="e">
        <f t="shared" si="72"/>
        <v>#DIV/0!</v>
      </c>
      <c r="FI30" s="166" t="e">
        <f t="shared" si="73"/>
        <v>#DIV/0!</v>
      </c>
      <c r="FJ30" s="166" t="e">
        <f t="shared" si="74"/>
        <v>#DIV/0!</v>
      </c>
      <c r="FK30" s="166" t="e">
        <f t="shared" si="75"/>
        <v>#DIV/0!</v>
      </c>
      <c r="FL30" s="166" t="e">
        <f t="shared" si="76"/>
        <v>#DIV/0!</v>
      </c>
      <c r="FM30" s="166" t="e">
        <f t="shared" si="77"/>
        <v>#DIV/0!</v>
      </c>
      <c r="FN30" s="166" t="e">
        <f t="shared" si="78"/>
        <v>#DIV/0!</v>
      </c>
      <c r="FO30" s="166" t="e">
        <f t="shared" si="79"/>
        <v>#DIV/0!</v>
      </c>
      <c r="FP30" s="859" t="e">
        <f t="shared" si="80"/>
        <v>#DIV/0!</v>
      </c>
      <c r="FQ30" s="867" t="e">
        <f t="shared" si="107"/>
        <v>#DIV/0!</v>
      </c>
      <c r="FR30" s="177" t="e">
        <f t="shared" si="81"/>
        <v>#DIV/0!</v>
      </c>
      <c r="FS30" s="166" t="e">
        <f t="shared" si="82"/>
        <v>#DIV/0!</v>
      </c>
      <c r="FT30" s="166" t="e">
        <f t="shared" si="83"/>
        <v>#DIV/0!</v>
      </c>
      <c r="FU30" s="166" t="e">
        <f t="shared" si="84"/>
        <v>#DIV/0!</v>
      </c>
      <c r="FV30" s="166" t="e">
        <f t="shared" si="85"/>
        <v>#DIV/0!</v>
      </c>
      <c r="FW30" s="166" t="e">
        <f t="shared" si="86"/>
        <v>#DIV/0!</v>
      </c>
      <c r="FX30" s="166" t="e">
        <f t="shared" si="87"/>
        <v>#DIV/0!</v>
      </c>
      <c r="FY30" s="166" t="e">
        <f t="shared" si="88"/>
        <v>#DIV/0!</v>
      </c>
      <c r="FZ30" s="166" t="e">
        <f t="shared" si="89"/>
        <v>#DIV/0!</v>
      </c>
      <c r="GA30" s="166" t="e">
        <f t="shared" si="90"/>
        <v>#DIV/0!</v>
      </c>
      <c r="GD30" s="1713"/>
      <c r="GE30" s="195" t="e">
        <f t="shared" si="108"/>
        <v>#DIV/0!</v>
      </c>
      <c r="GF30" s="204" t="e">
        <f t="shared" si="109"/>
        <v>#DIV/0!</v>
      </c>
      <c r="GG30" s="197" t="e">
        <f t="shared" si="109"/>
        <v>#DIV/0!</v>
      </c>
      <c r="GH30" s="197" t="e">
        <f t="shared" si="109"/>
        <v>#DIV/0!</v>
      </c>
      <c r="GI30" s="197" t="e">
        <f t="shared" si="109"/>
        <v>#DIV/0!</v>
      </c>
      <c r="GJ30" s="197" t="e">
        <f t="shared" si="109"/>
        <v>#DIV/0!</v>
      </c>
      <c r="GK30" s="197" t="e">
        <f>HA30+#REF!</f>
        <v>#DIV/0!</v>
      </c>
      <c r="GL30" s="197" t="e">
        <f>HB30+#REF!</f>
        <v>#DIV/0!</v>
      </c>
      <c r="GM30" s="197" t="e">
        <f>HC30+#REF!</f>
        <v>#DIV/0!</v>
      </c>
      <c r="GN30" s="197" t="e">
        <f>HD30+#REF!</f>
        <v>#DIV/0!</v>
      </c>
      <c r="GO30" s="198" t="e">
        <f>HE30+#REF!</f>
        <v>#DIV/0!</v>
      </c>
      <c r="GP30" s="205" t="e">
        <f t="shared" si="110"/>
        <v>#DIV/0!</v>
      </c>
      <c r="GQ30" s="200" t="e">
        <f t="shared" si="111"/>
        <v>#DIV/0!</v>
      </c>
      <c r="GR30" s="201" t="e">
        <f t="shared" si="111"/>
        <v>#DIV/0!</v>
      </c>
      <c r="GS30" s="201" t="e">
        <f t="shared" si="111"/>
        <v>#DIV/0!</v>
      </c>
      <c r="GT30" s="201" t="e">
        <f t="shared" si="111"/>
        <v>#DIV/0!</v>
      </c>
      <c r="GU30" s="201" t="e">
        <f t="shared" si="111"/>
        <v>#DIV/0!</v>
      </c>
      <c r="GV30" s="201" t="e">
        <f t="shared" si="111"/>
        <v>#DIV/0!</v>
      </c>
      <c r="GW30" s="201" t="e">
        <f t="shared" si="111"/>
        <v>#DIV/0!</v>
      </c>
      <c r="GX30" s="201" t="e">
        <f t="shared" si="111"/>
        <v>#DIV/0!</v>
      </c>
      <c r="GY30" s="201" t="e">
        <f t="shared" si="111"/>
        <v>#DIV/0!</v>
      </c>
      <c r="GZ30" s="202" t="e">
        <f t="shared" si="111"/>
        <v>#DIV/0!</v>
      </c>
      <c r="HA30" s="203" t="e">
        <f t="shared" si="112"/>
        <v>#DIV/0!</v>
      </c>
      <c r="HB30" s="204" t="e">
        <f t="shared" si="149"/>
        <v>#DIV/0!</v>
      </c>
      <c r="HC30" s="197" t="e">
        <f t="shared" si="149"/>
        <v>#DIV/0!</v>
      </c>
      <c r="HD30" s="197" t="e">
        <f t="shared" si="149"/>
        <v>#DIV/0!</v>
      </c>
      <c r="HE30" s="197" t="e">
        <f t="shared" si="149"/>
        <v>#DIV/0!</v>
      </c>
      <c r="HF30" s="197" t="e">
        <f t="shared" si="149"/>
        <v>#DIV/0!</v>
      </c>
      <c r="HG30" s="197" t="e">
        <f t="shared" si="149"/>
        <v>#DIV/0!</v>
      </c>
      <c r="HH30" s="197" t="e">
        <f t="shared" si="149"/>
        <v>#DIV/0!</v>
      </c>
      <c r="HI30" s="197" t="e">
        <f t="shared" si="149"/>
        <v>#DIV/0!</v>
      </c>
      <c r="HJ30" s="197" t="e">
        <f t="shared" si="149"/>
        <v>#DIV/0!</v>
      </c>
      <c r="HK30" s="198" t="e">
        <f t="shared" si="149"/>
        <v>#DIV/0!</v>
      </c>
      <c r="HL30" s="203" t="e">
        <f t="shared" si="116"/>
        <v>#DIV/0!</v>
      </c>
      <c r="HM30" s="868" t="e">
        <f t="shared" si="151"/>
        <v>#DIV/0!</v>
      </c>
      <c r="HN30" s="869" t="e">
        <f t="shared" si="151"/>
        <v>#DIV/0!</v>
      </c>
      <c r="HO30" s="869" t="e">
        <f t="shared" si="151"/>
        <v>#DIV/0!</v>
      </c>
      <c r="HP30" s="869" t="e">
        <f t="shared" si="151"/>
        <v>#DIV/0!</v>
      </c>
      <c r="HQ30" s="869" t="e">
        <f t="shared" si="151"/>
        <v>#DIV/0!</v>
      </c>
      <c r="HR30" s="869" t="e">
        <f t="shared" si="151"/>
        <v>#DIV/0!</v>
      </c>
      <c r="HS30" s="869" t="e">
        <f t="shared" si="151"/>
        <v>#DIV/0!</v>
      </c>
      <c r="HT30" s="869" t="e">
        <f t="shared" si="151"/>
        <v>#DIV/0!</v>
      </c>
      <c r="HU30" s="869" t="e">
        <f t="shared" si="151"/>
        <v>#DIV/0!</v>
      </c>
      <c r="HV30" s="870" t="e">
        <f t="shared" si="151"/>
        <v>#DIV/0!</v>
      </c>
    </row>
    <row r="31" spans="1:256" ht="15.75" customHeight="1" thickBot="1" x14ac:dyDescent="0.2">
      <c r="A31" s="191">
        <v>46</v>
      </c>
      <c r="B31" s="192"/>
      <c r="C31" s="193"/>
      <c r="D31" s="193"/>
      <c r="E31" s="193"/>
      <c r="F31" s="193"/>
      <c r="G31" s="194"/>
      <c r="H31" s="194"/>
      <c r="I31" s="194"/>
      <c r="J31" s="194"/>
      <c r="K31" s="194"/>
      <c r="L31" s="166">
        <v>0</v>
      </c>
      <c r="M31" s="166">
        <v>0</v>
      </c>
      <c r="N31" s="166">
        <v>0</v>
      </c>
      <c r="O31" s="166">
        <v>0</v>
      </c>
      <c r="P31" s="166">
        <v>0</v>
      </c>
      <c r="Q31" s="166">
        <v>0</v>
      </c>
      <c r="R31" s="166">
        <v>0</v>
      </c>
      <c r="S31" s="166">
        <v>0</v>
      </c>
      <c r="T31" s="166">
        <v>0</v>
      </c>
      <c r="U31" s="859">
        <v>0</v>
      </c>
      <c r="V31" s="866">
        <f t="shared" si="95"/>
        <v>0</v>
      </c>
      <c r="W31" s="861">
        <f t="shared" si="96"/>
        <v>0</v>
      </c>
      <c r="X31" s="169">
        <v>0</v>
      </c>
      <c r="Y31" s="170">
        <v>0</v>
      </c>
      <c r="Z31" s="170">
        <v>0</v>
      </c>
      <c r="AA31" s="170">
        <v>0</v>
      </c>
      <c r="AB31" s="170">
        <v>0</v>
      </c>
      <c r="AC31" s="170">
        <v>0</v>
      </c>
      <c r="AD31" s="170">
        <v>0</v>
      </c>
      <c r="AE31" s="170">
        <v>0</v>
      </c>
      <c r="AF31" s="170">
        <v>0</v>
      </c>
      <c r="AG31" s="170">
        <v>0</v>
      </c>
      <c r="AH31" s="169">
        <v>0</v>
      </c>
      <c r="AI31" s="170">
        <v>0</v>
      </c>
      <c r="AJ31" s="170">
        <v>0</v>
      </c>
      <c r="AK31" s="170">
        <v>0</v>
      </c>
      <c r="AL31" s="170">
        <v>0</v>
      </c>
      <c r="AM31" s="170">
        <v>0</v>
      </c>
      <c r="AN31" s="170">
        <v>0</v>
      </c>
      <c r="AO31" s="170">
        <v>0</v>
      </c>
      <c r="AP31" s="170">
        <v>0</v>
      </c>
      <c r="AQ31" s="170">
        <v>0</v>
      </c>
      <c r="AR31" s="171">
        <f t="shared" si="97"/>
        <v>0</v>
      </c>
      <c r="AS31" s="169">
        <v>0</v>
      </c>
      <c r="AT31" s="170">
        <v>0</v>
      </c>
      <c r="AU31" s="170">
        <v>0</v>
      </c>
      <c r="AV31" s="170">
        <v>0</v>
      </c>
      <c r="AW31" s="170">
        <v>0</v>
      </c>
      <c r="AX31" s="170">
        <v>0</v>
      </c>
      <c r="AY31" s="170">
        <v>0</v>
      </c>
      <c r="AZ31" s="170">
        <v>0</v>
      </c>
      <c r="BA31" s="170">
        <v>0</v>
      </c>
      <c r="BB31" s="170">
        <v>0</v>
      </c>
      <c r="BC31" s="169">
        <v>0</v>
      </c>
      <c r="BD31" s="170">
        <v>0</v>
      </c>
      <c r="BE31" s="170">
        <v>0</v>
      </c>
      <c r="BF31" s="170">
        <v>0</v>
      </c>
      <c r="BG31" s="170">
        <v>0</v>
      </c>
      <c r="BH31" s="170">
        <v>0</v>
      </c>
      <c r="BI31" s="170">
        <v>0</v>
      </c>
      <c r="BJ31" s="170">
        <v>0</v>
      </c>
      <c r="BK31" s="170">
        <v>0</v>
      </c>
      <c r="BL31" s="170">
        <v>0</v>
      </c>
      <c r="BM31" s="862">
        <f t="shared" si="98"/>
        <v>0</v>
      </c>
      <c r="BN31" s="169">
        <v>0</v>
      </c>
      <c r="BO31" s="170">
        <v>0</v>
      </c>
      <c r="BP31" s="170">
        <v>0</v>
      </c>
      <c r="BQ31" s="170">
        <v>0</v>
      </c>
      <c r="BR31" s="170">
        <v>0</v>
      </c>
      <c r="BS31" s="170">
        <v>0</v>
      </c>
      <c r="BT31" s="170">
        <v>0</v>
      </c>
      <c r="BU31" s="170">
        <v>0</v>
      </c>
      <c r="BV31" s="170">
        <v>0</v>
      </c>
      <c r="BW31" s="170">
        <v>0</v>
      </c>
      <c r="BX31" s="172" t="e">
        <f t="shared" si="99"/>
        <v>#DIV/0!</v>
      </c>
      <c r="BY31" s="173" t="e">
        <f t="shared" si="100"/>
        <v>#DIV/0!</v>
      </c>
      <c r="BZ31" s="169" t="e">
        <f t="shared" si="117"/>
        <v>#DIV/0!</v>
      </c>
      <c r="CA31" s="170" t="e">
        <f t="shared" si="118"/>
        <v>#DIV/0!</v>
      </c>
      <c r="CB31" s="170" t="e">
        <f t="shared" si="119"/>
        <v>#DIV/0!</v>
      </c>
      <c r="CC31" s="170" t="e">
        <f t="shared" si="120"/>
        <v>#DIV/0!</v>
      </c>
      <c r="CD31" s="170" t="e">
        <f t="shared" si="121"/>
        <v>#DIV/0!</v>
      </c>
      <c r="CE31" s="170" t="e">
        <f t="shared" si="122"/>
        <v>#DIV/0!</v>
      </c>
      <c r="CF31" s="170" t="e">
        <f t="shared" si="123"/>
        <v>#DIV/0!</v>
      </c>
      <c r="CG31" s="170" t="e">
        <f t="shared" si="124"/>
        <v>#DIV/0!</v>
      </c>
      <c r="CH31" s="170" t="e">
        <f t="shared" si="125"/>
        <v>#DIV/0!</v>
      </c>
      <c r="CI31" s="170" t="e">
        <f t="shared" si="126"/>
        <v>#DIV/0!</v>
      </c>
      <c r="CJ31" s="169" t="e">
        <f t="shared" si="127"/>
        <v>#DIV/0!</v>
      </c>
      <c r="CK31" s="170" t="e">
        <f t="shared" si="128"/>
        <v>#DIV/0!</v>
      </c>
      <c r="CL31" s="170" t="e">
        <f t="shared" si="129"/>
        <v>#DIV/0!</v>
      </c>
      <c r="CM31" s="170" t="e">
        <f t="shared" si="130"/>
        <v>#DIV/0!</v>
      </c>
      <c r="CN31" s="170" t="e">
        <f t="shared" si="131"/>
        <v>#DIV/0!</v>
      </c>
      <c r="CO31" s="170" t="e">
        <f t="shared" si="132"/>
        <v>#DIV/0!</v>
      </c>
      <c r="CP31" s="170" t="e">
        <f t="shared" si="22"/>
        <v>#DIV/0!</v>
      </c>
      <c r="CQ31" s="170" t="e">
        <f t="shared" si="22"/>
        <v>#DIV/0!</v>
      </c>
      <c r="CR31" s="170" t="e">
        <f t="shared" si="22"/>
        <v>#DIV/0!</v>
      </c>
      <c r="CS31" s="170" t="e">
        <f t="shared" si="22"/>
        <v>#DIV/0!</v>
      </c>
      <c r="CT31" s="174" t="e">
        <f t="shared" si="101"/>
        <v>#DIV/0!</v>
      </c>
      <c r="CU31" s="169" t="e">
        <f t="shared" si="133"/>
        <v>#DIV/0!</v>
      </c>
      <c r="CV31" s="170" t="e">
        <f t="shared" si="134"/>
        <v>#DIV/0!</v>
      </c>
      <c r="CW31" s="170" t="e">
        <f t="shared" si="135"/>
        <v>#DIV/0!</v>
      </c>
      <c r="CX31" s="170" t="e">
        <f t="shared" si="136"/>
        <v>#DIV/0!</v>
      </c>
      <c r="CY31" s="170" t="e">
        <f t="shared" si="137"/>
        <v>#DIV/0!</v>
      </c>
      <c r="CZ31" s="170" t="e">
        <f t="shared" si="138"/>
        <v>#DIV/0!</v>
      </c>
      <c r="DA31" s="170" t="e">
        <f t="shared" si="139"/>
        <v>#DIV/0!</v>
      </c>
      <c r="DB31" s="170" t="e">
        <f t="shared" si="140"/>
        <v>#DIV/0!</v>
      </c>
      <c r="DC31" s="170" t="e">
        <f t="shared" si="141"/>
        <v>#DIV/0!</v>
      </c>
      <c r="DD31" s="170" t="e">
        <f t="shared" si="142"/>
        <v>#DIV/0!</v>
      </c>
      <c r="DE31" s="169" t="e">
        <f t="shared" si="143"/>
        <v>#DIV/0!</v>
      </c>
      <c r="DF31" s="170" t="e">
        <f t="shared" si="144"/>
        <v>#DIV/0!</v>
      </c>
      <c r="DG31" s="170" t="e">
        <f t="shared" si="145"/>
        <v>#DIV/0!</v>
      </c>
      <c r="DH31" s="170" t="e">
        <f t="shared" si="146"/>
        <v>#DIV/0!</v>
      </c>
      <c r="DI31" s="170" t="e">
        <f t="shared" si="147"/>
        <v>#DIV/0!</v>
      </c>
      <c r="DJ31" s="170" t="e">
        <f t="shared" si="148"/>
        <v>#DIV/0!</v>
      </c>
      <c r="DK31" s="170" t="e">
        <f t="shared" si="39"/>
        <v>#DIV/0!</v>
      </c>
      <c r="DL31" s="170" t="e">
        <f t="shared" si="39"/>
        <v>#DIV/0!</v>
      </c>
      <c r="DM31" s="170" t="e">
        <f t="shared" si="39"/>
        <v>#DIV/0!</v>
      </c>
      <c r="DN31" s="863" t="e">
        <f t="shared" si="39"/>
        <v>#DIV/0!</v>
      </c>
      <c r="DO31" s="864" t="e">
        <f t="shared" si="102"/>
        <v>#DIV/0!</v>
      </c>
      <c r="DP31" s="169" t="e">
        <f t="shared" si="103"/>
        <v>#DIV/0!</v>
      </c>
      <c r="DQ31" s="170" t="e">
        <f t="shared" si="103"/>
        <v>#DIV/0!</v>
      </c>
      <c r="DR31" s="170" t="e">
        <f t="shared" si="103"/>
        <v>#DIV/0!</v>
      </c>
      <c r="DS31" s="170" t="e">
        <f t="shared" si="103"/>
        <v>#DIV/0!</v>
      </c>
      <c r="DT31" s="170" t="e">
        <f t="shared" si="103"/>
        <v>#DIV/0!</v>
      </c>
      <c r="DU31" s="170" t="e">
        <f t="shared" si="103"/>
        <v>#DIV/0!</v>
      </c>
      <c r="DV31" s="170" t="e">
        <f t="shared" si="103"/>
        <v>#DIV/0!</v>
      </c>
      <c r="DW31" s="170" t="e">
        <f t="shared" si="103"/>
        <v>#DIV/0!</v>
      </c>
      <c r="DX31" s="170" t="e">
        <f t="shared" si="103"/>
        <v>#DIV/0!</v>
      </c>
      <c r="DY31" s="170" t="e">
        <f t="shared" si="103"/>
        <v>#DIV/0!</v>
      </c>
      <c r="DZ31" s="175" t="e">
        <f t="shared" si="104"/>
        <v>#DIV/0!</v>
      </c>
      <c r="EA31" s="176" t="e">
        <f t="shared" si="105"/>
        <v>#DIV/0!</v>
      </c>
      <c r="EB31" s="177" t="e">
        <f t="shared" si="41"/>
        <v>#DIV/0!</v>
      </c>
      <c r="EC31" s="166" t="e">
        <f t="shared" si="42"/>
        <v>#DIV/0!</v>
      </c>
      <c r="ED31" s="166" t="e">
        <f t="shared" si="43"/>
        <v>#DIV/0!</v>
      </c>
      <c r="EE31" s="166" t="e">
        <f t="shared" si="44"/>
        <v>#DIV/0!</v>
      </c>
      <c r="EF31" s="166" t="e">
        <f t="shared" si="45"/>
        <v>#DIV/0!</v>
      </c>
      <c r="EG31" s="166" t="e">
        <f t="shared" si="46"/>
        <v>#DIV/0!</v>
      </c>
      <c r="EH31" s="166" t="e">
        <f t="shared" si="47"/>
        <v>#DIV/0!</v>
      </c>
      <c r="EI31" s="166" t="e">
        <f t="shared" si="48"/>
        <v>#DIV/0!</v>
      </c>
      <c r="EJ31" s="166" t="e">
        <f t="shared" si="49"/>
        <v>#DIV/0!</v>
      </c>
      <c r="EK31" s="166" t="e">
        <f t="shared" si="50"/>
        <v>#DIV/0!</v>
      </c>
      <c r="EL31" s="177" t="e">
        <f t="shared" si="51"/>
        <v>#DIV/0!</v>
      </c>
      <c r="EM31" s="166" t="e">
        <f t="shared" si="52"/>
        <v>#DIV/0!</v>
      </c>
      <c r="EN31" s="166" t="e">
        <f t="shared" si="53"/>
        <v>#DIV/0!</v>
      </c>
      <c r="EO31" s="166" t="e">
        <f t="shared" si="54"/>
        <v>#DIV/0!</v>
      </c>
      <c r="EP31" s="166" t="e">
        <f t="shared" si="55"/>
        <v>#DIV/0!</v>
      </c>
      <c r="EQ31" s="166" t="e">
        <f t="shared" si="56"/>
        <v>#DIV/0!</v>
      </c>
      <c r="ER31" s="166" t="e">
        <f t="shared" si="57"/>
        <v>#DIV/0!</v>
      </c>
      <c r="ES31" s="166" t="e">
        <f t="shared" si="58"/>
        <v>#DIV/0!</v>
      </c>
      <c r="ET31" s="166" t="e">
        <f t="shared" si="59"/>
        <v>#DIV/0!</v>
      </c>
      <c r="EU31" s="166" t="e">
        <f t="shared" si="60"/>
        <v>#DIV/0!</v>
      </c>
      <c r="EV31" s="178" t="e">
        <f t="shared" si="106"/>
        <v>#DIV/0!</v>
      </c>
      <c r="EW31" s="177" t="e">
        <f t="shared" si="61"/>
        <v>#DIV/0!</v>
      </c>
      <c r="EX31" s="166" t="e">
        <f t="shared" si="62"/>
        <v>#DIV/0!</v>
      </c>
      <c r="EY31" s="166" t="e">
        <f t="shared" si="63"/>
        <v>#DIV/0!</v>
      </c>
      <c r="EZ31" s="166" t="e">
        <f t="shared" si="64"/>
        <v>#DIV/0!</v>
      </c>
      <c r="FA31" s="166" t="e">
        <f t="shared" si="65"/>
        <v>#DIV/0!</v>
      </c>
      <c r="FB31" s="166" t="e">
        <f t="shared" si="66"/>
        <v>#DIV/0!</v>
      </c>
      <c r="FC31" s="166" t="e">
        <f t="shared" si="67"/>
        <v>#DIV/0!</v>
      </c>
      <c r="FD31" s="166" t="e">
        <f t="shared" si="68"/>
        <v>#DIV/0!</v>
      </c>
      <c r="FE31" s="166" t="e">
        <f t="shared" si="69"/>
        <v>#DIV/0!</v>
      </c>
      <c r="FF31" s="166" t="e">
        <f t="shared" si="70"/>
        <v>#DIV/0!</v>
      </c>
      <c r="FG31" s="177" t="e">
        <f t="shared" si="71"/>
        <v>#DIV/0!</v>
      </c>
      <c r="FH31" s="166" t="e">
        <f t="shared" si="72"/>
        <v>#DIV/0!</v>
      </c>
      <c r="FI31" s="166" t="e">
        <f t="shared" si="73"/>
        <v>#DIV/0!</v>
      </c>
      <c r="FJ31" s="166" t="e">
        <f t="shared" si="74"/>
        <v>#DIV/0!</v>
      </c>
      <c r="FK31" s="166" t="e">
        <f t="shared" si="75"/>
        <v>#DIV/0!</v>
      </c>
      <c r="FL31" s="166" t="e">
        <f t="shared" si="76"/>
        <v>#DIV/0!</v>
      </c>
      <c r="FM31" s="166" t="e">
        <f t="shared" si="77"/>
        <v>#DIV/0!</v>
      </c>
      <c r="FN31" s="166" t="e">
        <f t="shared" si="78"/>
        <v>#DIV/0!</v>
      </c>
      <c r="FO31" s="166" t="e">
        <f t="shared" si="79"/>
        <v>#DIV/0!</v>
      </c>
      <c r="FP31" s="859" t="e">
        <f t="shared" si="80"/>
        <v>#DIV/0!</v>
      </c>
      <c r="FQ31" s="867" t="e">
        <f t="shared" si="107"/>
        <v>#DIV/0!</v>
      </c>
      <c r="FR31" s="177" t="e">
        <f t="shared" si="81"/>
        <v>#DIV/0!</v>
      </c>
      <c r="FS31" s="166" t="e">
        <f t="shared" si="82"/>
        <v>#DIV/0!</v>
      </c>
      <c r="FT31" s="166" t="e">
        <f t="shared" si="83"/>
        <v>#DIV/0!</v>
      </c>
      <c r="FU31" s="166" t="e">
        <f t="shared" si="84"/>
        <v>#DIV/0!</v>
      </c>
      <c r="FV31" s="166" t="e">
        <f t="shared" si="85"/>
        <v>#DIV/0!</v>
      </c>
      <c r="FW31" s="166" t="e">
        <f t="shared" si="86"/>
        <v>#DIV/0!</v>
      </c>
      <c r="FX31" s="166" t="e">
        <f t="shared" si="87"/>
        <v>#DIV/0!</v>
      </c>
      <c r="FY31" s="166" t="e">
        <f t="shared" si="88"/>
        <v>#DIV/0!</v>
      </c>
      <c r="FZ31" s="166" t="e">
        <f t="shared" si="89"/>
        <v>#DIV/0!</v>
      </c>
      <c r="GA31" s="166" t="e">
        <f t="shared" si="90"/>
        <v>#DIV/0!</v>
      </c>
      <c r="GD31" s="1713"/>
      <c r="GE31" s="195" t="e">
        <f t="shared" si="108"/>
        <v>#DIV/0!</v>
      </c>
      <c r="GF31" s="204" t="e">
        <f t="shared" si="109"/>
        <v>#DIV/0!</v>
      </c>
      <c r="GG31" s="197" t="e">
        <f t="shared" si="109"/>
        <v>#DIV/0!</v>
      </c>
      <c r="GH31" s="197" t="e">
        <f t="shared" si="109"/>
        <v>#DIV/0!</v>
      </c>
      <c r="GI31" s="197" t="e">
        <f t="shared" si="109"/>
        <v>#DIV/0!</v>
      </c>
      <c r="GJ31" s="197" t="e">
        <f t="shared" si="109"/>
        <v>#DIV/0!</v>
      </c>
      <c r="GK31" s="197" t="e">
        <f>HA31+#REF!</f>
        <v>#DIV/0!</v>
      </c>
      <c r="GL31" s="197" t="e">
        <f>HB31+#REF!</f>
        <v>#DIV/0!</v>
      </c>
      <c r="GM31" s="197" t="e">
        <f>HC31+#REF!</f>
        <v>#DIV/0!</v>
      </c>
      <c r="GN31" s="197" t="e">
        <f>HD31+#REF!</f>
        <v>#DIV/0!</v>
      </c>
      <c r="GO31" s="198" t="e">
        <f>HE31+#REF!</f>
        <v>#DIV/0!</v>
      </c>
      <c r="GP31" s="205" t="e">
        <f t="shared" si="110"/>
        <v>#DIV/0!</v>
      </c>
      <c r="GQ31" s="200" t="e">
        <f t="shared" si="111"/>
        <v>#DIV/0!</v>
      </c>
      <c r="GR31" s="201" t="e">
        <f t="shared" si="111"/>
        <v>#DIV/0!</v>
      </c>
      <c r="GS31" s="201" t="e">
        <f t="shared" si="111"/>
        <v>#DIV/0!</v>
      </c>
      <c r="GT31" s="201" t="e">
        <f t="shared" si="111"/>
        <v>#DIV/0!</v>
      </c>
      <c r="GU31" s="201" t="e">
        <f t="shared" si="111"/>
        <v>#DIV/0!</v>
      </c>
      <c r="GV31" s="201" t="e">
        <f t="shared" si="111"/>
        <v>#DIV/0!</v>
      </c>
      <c r="GW31" s="201" t="e">
        <f t="shared" si="111"/>
        <v>#DIV/0!</v>
      </c>
      <c r="GX31" s="201" t="e">
        <f t="shared" si="111"/>
        <v>#DIV/0!</v>
      </c>
      <c r="GY31" s="201" t="e">
        <f t="shared" si="111"/>
        <v>#DIV/0!</v>
      </c>
      <c r="GZ31" s="202" t="e">
        <f t="shared" si="111"/>
        <v>#DIV/0!</v>
      </c>
      <c r="HA31" s="203" t="e">
        <f t="shared" si="112"/>
        <v>#DIV/0!</v>
      </c>
      <c r="HB31" s="204" t="e">
        <f t="shared" si="149"/>
        <v>#DIV/0!</v>
      </c>
      <c r="HC31" s="197" t="e">
        <f t="shared" si="149"/>
        <v>#DIV/0!</v>
      </c>
      <c r="HD31" s="197" t="e">
        <f t="shared" si="149"/>
        <v>#DIV/0!</v>
      </c>
      <c r="HE31" s="197" t="e">
        <f t="shared" si="149"/>
        <v>#DIV/0!</v>
      </c>
      <c r="HF31" s="197" t="e">
        <f t="shared" si="149"/>
        <v>#DIV/0!</v>
      </c>
      <c r="HG31" s="197" t="e">
        <f t="shared" si="149"/>
        <v>#DIV/0!</v>
      </c>
      <c r="HH31" s="197" t="e">
        <f t="shared" si="149"/>
        <v>#DIV/0!</v>
      </c>
      <c r="HI31" s="197" t="e">
        <f t="shared" si="149"/>
        <v>#DIV/0!</v>
      </c>
      <c r="HJ31" s="197" t="e">
        <f t="shared" si="149"/>
        <v>#DIV/0!</v>
      </c>
      <c r="HK31" s="198" t="e">
        <f t="shared" si="149"/>
        <v>#DIV/0!</v>
      </c>
      <c r="HL31" s="203" t="e">
        <f t="shared" si="116"/>
        <v>#DIV/0!</v>
      </c>
      <c r="HM31" s="868" t="e">
        <f t="shared" si="151"/>
        <v>#DIV/0!</v>
      </c>
      <c r="HN31" s="869" t="e">
        <f t="shared" si="151"/>
        <v>#DIV/0!</v>
      </c>
      <c r="HO31" s="869" t="e">
        <f t="shared" si="151"/>
        <v>#DIV/0!</v>
      </c>
      <c r="HP31" s="869" t="e">
        <f t="shared" si="151"/>
        <v>#DIV/0!</v>
      </c>
      <c r="HQ31" s="869" t="e">
        <f t="shared" si="151"/>
        <v>#DIV/0!</v>
      </c>
      <c r="HR31" s="869" t="e">
        <f t="shared" si="151"/>
        <v>#DIV/0!</v>
      </c>
      <c r="HS31" s="869" t="e">
        <f t="shared" si="151"/>
        <v>#DIV/0!</v>
      </c>
      <c r="HT31" s="869" t="e">
        <f t="shared" si="151"/>
        <v>#DIV/0!</v>
      </c>
      <c r="HU31" s="869" t="e">
        <f t="shared" si="151"/>
        <v>#DIV/0!</v>
      </c>
      <c r="HV31" s="870" t="e">
        <f t="shared" si="151"/>
        <v>#DIV/0!</v>
      </c>
    </row>
    <row r="32" spans="1:256" ht="15.75" customHeight="1" thickBot="1" x14ac:dyDescent="0.2">
      <c r="A32" s="191">
        <v>48</v>
      </c>
      <c r="B32" s="192"/>
      <c r="C32" s="193"/>
      <c r="D32" s="193"/>
      <c r="E32" s="193"/>
      <c r="F32" s="193"/>
      <c r="G32" s="194"/>
      <c r="H32" s="194"/>
      <c r="I32" s="194"/>
      <c r="J32" s="194"/>
      <c r="K32" s="194"/>
      <c r="L32" s="166">
        <v>0</v>
      </c>
      <c r="M32" s="166">
        <v>0</v>
      </c>
      <c r="N32" s="166">
        <v>0</v>
      </c>
      <c r="O32" s="166">
        <v>0</v>
      </c>
      <c r="P32" s="166">
        <v>0</v>
      </c>
      <c r="Q32" s="166">
        <v>0</v>
      </c>
      <c r="R32" s="166">
        <v>0</v>
      </c>
      <c r="S32" s="166">
        <v>0</v>
      </c>
      <c r="T32" s="166">
        <v>0</v>
      </c>
      <c r="U32" s="859">
        <v>0</v>
      </c>
      <c r="V32" s="866">
        <f t="shared" si="95"/>
        <v>0</v>
      </c>
      <c r="W32" s="861">
        <f t="shared" si="96"/>
        <v>0</v>
      </c>
      <c r="X32" s="169">
        <v>0</v>
      </c>
      <c r="Y32" s="170">
        <v>0</v>
      </c>
      <c r="Z32" s="170">
        <v>0</v>
      </c>
      <c r="AA32" s="170">
        <v>0</v>
      </c>
      <c r="AB32" s="170">
        <v>0</v>
      </c>
      <c r="AC32" s="170">
        <v>0</v>
      </c>
      <c r="AD32" s="170">
        <v>0</v>
      </c>
      <c r="AE32" s="170">
        <v>0</v>
      </c>
      <c r="AF32" s="170">
        <v>0</v>
      </c>
      <c r="AG32" s="170">
        <v>0</v>
      </c>
      <c r="AH32" s="169">
        <v>0</v>
      </c>
      <c r="AI32" s="170">
        <v>0</v>
      </c>
      <c r="AJ32" s="170">
        <v>0</v>
      </c>
      <c r="AK32" s="170">
        <v>0</v>
      </c>
      <c r="AL32" s="170">
        <v>0</v>
      </c>
      <c r="AM32" s="170">
        <v>0</v>
      </c>
      <c r="AN32" s="170">
        <v>0</v>
      </c>
      <c r="AO32" s="170">
        <v>0</v>
      </c>
      <c r="AP32" s="170">
        <v>0</v>
      </c>
      <c r="AQ32" s="170">
        <v>0</v>
      </c>
      <c r="AR32" s="171">
        <f t="shared" si="97"/>
        <v>0</v>
      </c>
      <c r="AS32" s="169">
        <v>0</v>
      </c>
      <c r="AT32" s="170">
        <v>0</v>
      </c>
      <c r="AU32" s="170">
        <v>0</v>
      </c>
      <c r="AV32" s="170">
        <v>0</v>
      </c>
      <c r="AW32" s="170">
        <v>0</v>
      </c>
      <c r="AX32" s="170">
        <v>0</v>
      </c>
      <c r="AY32" s="170">
        <v>0</v>
      </c>
      <c r="AZ32" s="170">
        <v>0</v>
      </c>
      <c r="BA32" s="170">
        <v>0</v>
      </c>
      <c r="BB32" s="170">
        <v>0</v>
      </c>
      <c r="BC32" s="169">
        <v>0</v>
      </c>
      <c r="BD32" s="170">
        <v>0</v>
      </c>
      <c r="BE32" s="170">
        <v>0</v>
      </c>
      <c r="BF32" s="170">
        <v>0</v>
      </c>
      <c r="BG32" s="170">
        <v>0</v>
      </c>
      <c r="BH32" s="170">
        <v>0</v>
      </c>
      <c r="BI32" s="170">
        <v>0</v>
      </c>
      <c r="BJ32" s="170">
        <v>0</v>
      </c>
      <c r="BK32" s="170">
        <v>0</v>
      </c>
      <c r="BL32" s="170">
        <v>0</v>
      </c>
      <c r="BM32" s="862">
        <f t="shared" si="98"/>
        <v>0</v>
      </c>
      <c r="BN32" s="169">
        <v>0</v>
      </c>
      <c r="BO32" s="170">
        <v>0</v>
      </c>
      <c r="BP32" s="170">
        <v>0</v>
      </c>
      <c r="BQ32" s="170">
        <v>0</v>
      </c>
      <c r="BR32" s="170">
        <v>0</v>
      </c>
      <c r="BS32" s="170">
        <v>0</v>
      </c>
      <c r="BT32" s="170">
        <v>0</v>
      </c>
      <c r="BU32" s="170">
        <v>0</v>
      </c>
      <c r="BV32" s="170">
        <v>0</v>
      </c>
      <c r="BW32" s="170">
        <v>0</v>
      </c>
      <c r="BX32" s="172" t="e">
        <f t="shared" si="99"/>
        <v>#DIV/0!</v>
      </c>
      <c r="BY32" s="173" t="e">
        <f t="shared" si="100"/>
        <v>#DIV/0!</v>
      </c>
      <c r="BZ32" s="169" t="e">
        <f t="shared" si="117"/>
        <v>#DIV/0!</v>
      </c>
      <c r="CA32" s="170" t="e">
        <f t="shared" si="118"/>
        <v>#DIV/0!</v>
      </c>
      <c r="CB32" s="170" t="e">
        <f t="shared" si="119"/>
        <v>#DIV/0!</v>
      </c>
      <c r="CC32" s="170" t="e">
        <f t="shared" si="120"/>
        <v>#DIV/0!</v>
      </c>
      <c r="CD32" s="170" t="e">
        <f t="shared" si="121"/>
        <v>#DIV/0!</v>
      </c>
      <c r="CE32" s="170" t="e">
        <f t="shared" si="122"/>
        <v>#DIV/0!</v>
      </c>
      <c r="CF32" s="170" t="e">
        <f t="shared" si="123"/>
        <v>#DIV/0!</v>
      </c>
      <c r="CG32" s="170" t="e">
        <f t="shared" si="124"/>
        <v>#DIV/0!</v>
      </c>
      <c r="CH32" s="170" t="e">
        <f t="shared" si="125"/>
        <v>#DIV/0!</v>
      </c>
      <c r="CI32" s="170" t="e">
        <f t="shared" si="126"/>
        <v>#DIV/0!</v>
      </c>
      <c r="CJ32" s="169" t="e">
        <f t="shared" si="127"/>
        <v>#DIV/0!</v>
      </c>
      <c r="CK32" s="170" t="e">
        <f t="shared" si="128"/>
        <v>#DIV/0!</v>
      </c>
      <c r="CL32" s="170" t="e">
        <f t="shared" si="129"/>
        <v>#DIV/0!</v>
      </c>
      <c r="CM32" s="170" t="e">
        <f t="shared" si="130"/>
        <v>#DIV/0!</v>
      </c>
      <c r="CN32" s="170" t="e">
        <f t="shared" si="131"/>
        <v>#DIV/0!</v>
      </c>
      <c r="CO32" s="170" t="e">
        <f t="shared" si="132"/>
        <v>#DIV/0!</v>
      </c>
      <c r="CP32" s="170" t="e">
        <f t="shared" si="22"/>
        <v>#DIV/0!</v>
      </c>
      <c r="CQ32" s="170" t="e">
        <f t="shared" si="22"/>
        <v>#DIV/0!</v>
      </c>
      <c r="CR32" s="170" t="e">
        <f t="shared" si="22"/>
        <v>#DIV/0!</v>
      </c>
      <c r="CS32" s="170" t="e">
        <f t="shared" si="22"/>
        <v>#DIV/0!</v>
      </c>
      <c r="CT32" s="174" t="e">
        <f t="shared" si="101"/>
        <v>#DIV/0!</v>
      </c>
      <c r="CU32" s="169" t="e">
        <f t="shared" si="133"/>
        <v>#DIV/0!</v>
      </c>
      <c r="CV32" s="170" t="e">
        <f t="shared" si="134"/>
        <v>#DIV/0!</v>
      </c>
      <c r="CW32" s="170" t="e">
        <f t="shared" si="135"/>
        <v>#DIV/0!</v>
      </c>
      <c r="CX32" s="170" t="e">
        <f t="shared" si="136"/>
        <v>#DIV/0!</v>
      </c>
      <c r="CY32" s="170" t="e">
        <f t="shared" si="137"/>
        <v>#DIV/0!</v>
      </c>
      <c r="CZ32" s="170" t="e">
        <f t="shared" si="138"/>
        <v>#DIV/0!</v>
      </c>
      <c r="DA32" s="170" t="e">
        <f t="shared" si="139"/>
        <v>#DIV/0!</v>
      </c>
      <c r="DB32" s="170" t="e">
        <f t="shared" si="140"/>
        <v>#DIV/0!</v>
      </c>
      <c r="DC32" s="170" t="e">
        <f t="shared" si="141"/>
        <v>#DIV/0!</v>
      </c>
      <c r="DD32" s="170" t="e">
        <f t="shared" si="142"/>
        <v>#DIV/0!</v>
      </c>
      <c r="DE32" s="169" t="e">
        <f t="shared" si="143"/>
        <v>#DIV/0!</v>
      </c>
      <c r="DF32" s="170" t="e">
        <f t="shared" si="144"/>
        <v>#DIV/0!</v>
      </c>
      <c r="DG32" s="170" t="e">
        <f t="shared" si="145"/>
        <v>#DIV/0!</v>
      </c>
      <c r="DH32" s="170" t="e">
        <f t="shared" si="146"/>
        <v>#DIV/0!</v>
      </c>
      <c r="DI32" s="170" t="e">
        <f t="shared" si="147"/>
        <v>#DIV/0!</v>
      </c>
      <c r="DJ32" s="170" t="e">
        <f t="shared" si="148"/>
        <v>#DIV/0!</v>
      </c>
      <c r="DK32" s="170" t="e">
        <f t="shared" si="39"/>
        <v>#DIV/0!</v>
      </c>
      <c r="DL32" s="170" t="e">
        <f t="shared" si="39"/>
        <v>#DIV/0!</v>
      </c>
      <c r="DM32" s="170" t="e">
        <f t="shared" si="39"/>
        <v>#DIV/0!</v>
      </c>
      <c r="DN32" s="863" t="e">
        <f t="shared" si="39"/>
        <v>#DIV/0!</v>
      </c>
      <c r="DO32" s="864" t="e">
        <f t="shared" si="102"/>
        <v>#DIV/0!</v>
      </c>
      <c r="DP32" s="169" t="e">
        <f t="shared" si="103"/>
        <v>#DIV/0!</v>
      </c>
      <c r="DQ32" s="170" t="e">
        <f t="shared" si="103"/>
        <v>#DIV/0!</v>
      </c>
      <c r="DR32" s="170" t="e">
        <f t="shared" si="103"/>
        <v>#DIV/0!</v>
      </c>
      <c r="DS32" s="170" t="e">
        <f t="shared" si="103"/>
        <v>#DIV/0!</v>
      </c>
      <c r="DT32" s="170" t="e">
        <f t="shared" si="103"/>
        <v>#DIV/0!</v>
      </c>
      <c r="DU32" s="170" t="e">
        <f t="shared" si="103"/>
        <v>#DIV/0!</v>
      </c>
      <c r="DV32" s="170" t="e">
        <f t="shared" si="103"/>
        <v>#DIV/0!</v>
      </c>
      <c r="DW32" s="170" t="e">
        <f t="shared" si="103"/>
        <v>#DIV/0!</v>
      </c>
      <c r="DX32" s="170" t="e">
        <f t="shared" si="103"/>
        <v>#DIV/0!</v>
      </c>
      <c r="DY32" s="170" t="e">
        <f t="shared" si="103"/>
        <v>#DIV/0!</v>
      </c>
      <c r="DZ32" s="175" t="e">
        <f t="shared" si="104"/>
        <v>#DIV/0!</v>
      </c>
      <c r="EA32" s="176" t="e">
        <f t="shared" si="105"/>
        <v>#DIV/0!</v>
      </c>
      <c r="EB32" s="177" t="e">
        <f t="shared" si="41"/>
        <v>#DIV/0!</v>
      </c>
      <c r="EC32" s="166" t="e">
        <f t="shared" si="42"/>
        <v>#DIV/0!</v>
      </c>
      <c r="ED32" s="166" t="e">
        <f t="shared" si="43"/>
        <v>#DIV/0!</v>
      </c>
      <c r="EE32" s="166" t="e">
        <f t="shared" si="44"/>
        <v>#DIV/0!</v>
      </c>
      <c r="EF32" s="166" t="e">
        <f t="shared" si="45"/>
        <v>#DIV/0!</v>
      </c>
      <c r="EG32" s="166" t="e">
        <f t="shared" si="46"/>
        <v>#DIV/0!</v>
      </c>
      <c r="EH32" s="166" t="e">
        <f t="shared" si="47"/>
        <v>#DIV/0!</v>
      </c>
      <c r="EI32" s="166" t="e">
        <f t="shared" si="48"/>
        <v>#DIV/0!</v>
      </c>
      <c r="EJ32" s="166" t="e">
        <f t="shared" si="49"/>
        <v>#DIV/0!</v>
      </c>
      <c r="EK32" s="166" t="e">
        <f t="shared" si="50"/>
        <v>#DIV/0!</v>
      </c>
      <c r="EL32" s="177" t="e">
        <f t="shared" si="51"/>
        <v>#DIV/0!</v>
      </c>
      <c r="EM32" s="166" t="e">
        <f t="shared" si="52"/>
        <v>#DIV/0!</v>
      </c>
      <c r="EN32" s="166" t="e">
        <f t="shared" si="53"/>
        <v>#DIV/0!</v>
      </c>
      <c r="EO32" s="166" t="e">
        <f t="shared" si="54"/>
        <v>#DIV/0!</v>
      </c>
      <c r="EP32" s="166" t="e">
        <f t="shared" si="55"/>
        <v>#DIV/0!</v>
      </c>
      <c r="EQ32" s="166" t="e">
        <f t="shared" si="56"/>
        <v>#DIV/0!</v>
      </c>
      <c r="ER32" s="166" t="e">
        <f t="shared" si="57"/>
        <v>#DIV/0!</v>
      </c>
      <c r="ES32" s="166" t="e">
        <f t="shared" si="58"/>
        <v>#DIV/0!</v>
      </c>
      <c r="ET32" s="166" t="e">
        <f t="shared" si="59"/>
        <v>#DIV/0!</v>
      </c>
      <c r="EU32" s="166" t="e">
        <f t="shared" si="60"/>
        <v>#DIV/0!</v>
      </c>
      <c r="EV32" s="178" t="e">
        <f t="shared" si="106"/>
        <v>#DIV/0!</v>
      </c>
      <c r="EW32" s="177" t="e">
        <f t="shared" si="61"/>
        <v>#DIV/0!</v>
      </c>
      <c r="EX32" s="166" t="e">
        <f t="shared" si="62"/>
        <v>#DIV/0!</v>
      </c>
      <c r="EY32" s="166" t="e">
        <f t="shared" si="63"/>
        <v>#DIV/0!</v>
      </c>
      <c r="EZ32" s="166" t="e">
        <f t="shared" si="64"/>
        <v>#DIV/0!</v>
      </c>
      <c r="FA32" s="166" t="e">
        <f t="shared" si="65"/>
        <v>#DIV/0!</v>
      </c>
      <c r="FB32" s="166" t="e">
        <f t="shared" si="66"/>
        <v>#DIV/0!</v>
      </c>
      <c r="FC32" s="166" t="e">
        <f t="shared" si="67"/>
        <v>#DIV/0!</v>
      </c>
      <c r="FD32" s="166" t="e">
        <f t="shared" si="68"/>
        <v>#DIV/0!</v>
      </c>
      <c r="FE32" s="166" t="e">
        <f t="shared" si="69"/>
        <v>#DIV/0!</v>
      </c>
      <c r="FF32" s="166" t="e">
        <f t="shared" si="70"/>
        <v>#DIV/0!</v>
      </c>
      <c r="FG32" s="177" t="e">
        <f t="shared" si="71"/>
        <v>#DIV/0!</v>
      </c>
      <c r="FH32" s="166" t="e">
        <f t="shared" si="72"/>
        <v>#DIV/0!</v>
      </c>
      <c r="FI32" s="166" t="e">
        <f t="shared" si="73"/>
        <v>#DIV/0!</v>
      </c>
      <c r="FJ32" s="166" t="e">
        <f t="shared" si="74"/>
        <v>#DIV/0!</v>
      </c>
      <c r="FK32" s="166" t="e">
        <f t="shared" si="75"/>
        <v>#DIV/0!</v>
      </c>
      <c r="FL32" s="166" t="e">
        <f t="shared" si="76"/>
        <v>#DIV/0!</v>
      </c>
      <c r="FM32" s="166" t="e">
        <f t="shared" si="77"/>
        <v>#DIV/0!</v>
      </c>
      <c r="FN32" s="166" t="e">
        <f t="shared" si="78"/>
        <v>#DIV/0!</v>
      </c>
      <c r="FO32" s="166" t="e">
        <f t="shared" si="79"/>
        <v>#DIV/0!</v>
      </c>
      <c r="FP32" s="859" t="e">
        <f t="shared" si="80"/>
        <v>#DIV/0!</v>
      </c>
      <c r="FQ32" s="867" t="e">
        <f t="shared" si="107"/>
        <v>#DIV/0!</v>
      </c>
      <c r="FR32" s="177" t="e">
        <f t="shared" si="81"/>
        <v>#DIV/0!</v>
      </c>
      <c r="FS32" s="166" t="e">
        <f t="shared" si="82"/>
        <v>#DIV/0!</v>
      </c>
      <c r="FT32" s="166" t="e">
        <f t="shared" si="83"/>
        <v>#DIV/0!</v>
      </c>
      <c r="FU32" s="166" t="e">
        <f t="shared" si="84"/>
        <v>#DIV/0!</v>
      </c>
      <c r="FV32" s="166" t="e">
        <f t="shared" si="85"/>
        <v>#DIV/0!</v>
      </c>
      <c r="FW32" s="166" t="e">
        <f t="shared" si="86"/>
        <v>#DIV/0!</v>
      </c>
      <c r="FX32" s="166" t="e">
        <f t="shared" si="87"/>
        <v>#DIV/0!</v>
      </c>
      <c r="FY32" s="166" t="e">
        <f t="shared" si="88"/>
        <v>#DIV/0!</v>
      </c>
      <c r="FZ32" s="166" t="e">
        <f t="shared" si="89"/>
        <v>#DIV/0!</v>
      </c>
      <c r="GA32" s="166" t="e">
        <f t="shared" si="90"/>
        <v>#DIV/0!</v>
      </c>
      <c r="GD32" s="1713"/>
      <c r="GE32" s="195" t="e">
        <f t="shared" si="108"/>
        <v>#DIV/0!</v>
      </c>
      <c r="GF32" s="204" t="e">
        <f t="shared" si="109"/>
        <v>#DIV/0!</v>
      </c>
      <c r="GG32" s="197" t="e">
        <f t="shared" si="109"/>
        <v>#DIV/0!</v>
      </c>
      <c r="GH32" s="197" t="e">
        <f t="shared" si="109"/>
        <v>#DIV/0!</v>
      </c>
      <c r="GI32" s="197" t="e">
        <f t="shared" si="109"/>
        <v>#DIV/0!</v>
      </c>
      <c r="GJ32" s="197" t="e">
        <f t="shared" si="109"/>
        <v>#DIV/0!</v>
      </c>
      <c r="GK32" s="197" t="e">
        <f>HA32+#REF!</f>
        <v>#DIV/0!</v>
      </c>
      <c r="GL32" s="197" t="e">
        <f>HB32+#REF!</f>
        <v>#DIV/0!</v>
      </c>
      <c r="GM32" s="197" t="e">
        <f>HC32+#REF!</f>
        <v>#DIV/0!</v>
      </c>
      <c r="GN32" s="197" t="e">
        <f>HD32+#REF!</f>
        <v>#DIV/0!</v>
      </c>
      <c r="GO32" s="198" t="e">
        <f>HE32+#REF!</f>
        <v>#DIV/0!</v>
      </c>
      <c r="GP32" s="205" t="e">
        <f t="shared" si="110"/>
        <v>#DIV/0!</v>
      </c>
      <c r="GQ32" s="200" t="e">
        <f t="shared" si="111"/>
        <v>#DIV/0!</v>
      </c>
      <c r="GR32" s="201" t="e">
        <f t="shared" si="111"/>
        <v>#DIV/0!</v>
      </c>
      <c r="GS32" s="201" t="e">
        <f t="shared" si="111"/>
        <v>#DIV/0!</v>
      </c>
      <c r="GT32" s="201" t="e">
        <f t="shared" si="111"/>
        <v>#DIV/0!</v>
      </c>
      <c r="GU32" s="201" t="e">
        <f t="shared" si="111"/>
        <v>#DIV/0!</v>
      </c>
      <c r="GV32" s="201" t="e">
        <f t="shared" si="111"/>
        <v>#DIV/0!</v>
      </c>
      <c r="GW32" s="201" t="e">
        <f t="shared" si="111"/>
        <v>#DIV/0!</v>
      </c>
      <c r="GX32" s="201" t="e">
        <f t="shared" si="111"/>
        <v>#DIV/0!</v>
      </c>
      <c r="GY32" s="201" t="e">
        <f t="shared" si="111"/>
        <v>#DIV/0!</v>
      </c>
      <c r="GZ32" s="202" t="e">
        <f t="shared" si="111"/>
        <v>#DIV/0!</v>
      </c>
      <c r="HA32" s="203" t="e">
        <f t="shared" si="112"/>
        <v>#DIV/0!</v>
      </c>
      <c r="HB32" s="204" t="e">
        <f t="shared" si="149"/>
        <v>#DIV/0!</v>
      </c>
      <c r="HC32" s="197" t="e">
        <f t="shared" si="149"/>
        <v>#DIV/0!</v>
      </c>
      <c r="HD32" s="197" t="e">
        <f t="shared" si="149"/>
        <v>#DIV/0!</v>
      </c>
      <c r="HE32" s="197" t="e">
        <f t="shared" si="149"/>
        <v>#DIV/0!</v>
      </c>
      <c r="HF32" s="197" t="e">
        <f t="shared" si="149"/>
        <v>#DIV/0!</v>
      </c>
      <c r="HG32" s="197" t="e">
        <f t="shared" si="149"/>
        <v>#DIV/0!</v>
      </c>
      <c r="HH32" s="197" t="e">
        <f t="shared" si="149"/>
        <v>#DIV/0!</v>
      </c>
      <c r="HI32" s="197" t="e">
        <f t="shared" si="149"/>
        <v>#DIV/0!</v>
      </c>
      <c r="HJ32" s="197" t="e">
        <f t="shared" si="149"/>
        <v>#DIV/0!</v>
      </c>
      <c r="HK32" s="198" t="e">
        <f t="shared" si="149"/>
        <v>#DIV/0!</v>
      </c>
      <c r="HL32" s="203" t="e">
        <f t="shared" si="116"/>
        <v>#DIV/0!</v>
      </c>
      <c r="HM32" s="868" t="e">
        <f t="shared" si="151"/>
        <v>#DIV/0!</v>
      </c>
      <c r="HN32" s="869" t="e">
        <f t="shared" si="151"/>
        <v>#DIV/0!</v>
      </c>
      <c r="HO32" s="869" t="e">
        <f t="shared" si="151"/>
        <v>#DIV/0!</v>
      </c>
      <c r="HP32" s="869" t="e">
        <f t="shared" si="151"/>
        <v>#DIV/0!</v>
      </c>
      <c r="HQ32" s="869" t="e">
        <f t="shared" si="151"/>
        <v>#DIV/0!</v>
      </c>
      <c r="HR32" s="869" t="e">
        <f t="shared" si="151"/>
        <v>#DIV/0!</v>
      </c>
      <c r="HS32" s="869" t="e">
        <f t="shared" si="151"/>
        <v>#DIV/0!</v>
      </c>
      <c r="HT32" s="869" t="e">
        <f t="shared" si="151"/>
        <v>#DIV/0!</v>
      </c>
      <c r="HU32" s="869" t="e">
        <f t="shared" si="151"/>
        <v>#DIV/0!</v>
      </c>
      <c r="HV32" s="870" t="e">
        <f t="shared" si="151"/>
        <v>#DIV/0!</v>
      </c>
    </row>
    <row r="33" spans="1:230" ht="15.75" customHeight="1" thickBot="1" x14ac:dyDescent="0.2">
      <c r="A33" s="191">
        <v>50</v>
      </c>
      <c r="B33" s="192"/>
      <c r="C33" s="193"/>
      <c r="D33" s="193"/>
      <c r="E33" s="193"/>
      <c r="F33" s="193"/>
      <c r="G33" s="194"/>
      <c r="H33" s="194"/>
      <c r="I33" s="194"/>
      <c r="J33" s="194"/>
      <c r="K33" s="194"/>
      <c r="L33" s="166">
        <v>0</v>
      </c>
      <c r="M33" s="166">
        <v>0</v>
      </c>
      <c r="N33" s="166">
        <v>0</v>
      </c>
      <c r="O33" s="166">
        <v>0</v>
      </c>
      <c r="P33" s="166">
        <v>0</v>
      </c>
      <c r="Q33" s="166">
        <v>0</v>
      </c>
      <c r="R33" s="166">
        <v>0</v>
      </c>
      <c r="S33" s="166">
        <v>0</v>
      </c>
      <c r="T33" s="166">
        <v>0</v>
      </c>
      <c r="U33" s="859">
        <v>0</v>
      </c>
      <c r="V33" s="866">
        <f t="shared" si="95"/>
        <v>0</v>
      </c>
      <c r="W33" s="861">
        <f t="shared" si="96"/>
        <v>0</v>
      </c>
      <c r="X33" s="169">
        <v>0</v>
      </c>
      <c r="Y33" s="170">
        <v>0</v>
      </c>
      <c r="Z33" s="170">
        <v>0</v>
      </c>
      <c r="AA33" s="170">
        <v>0</v>
      </c>
      <c r="AB33" s="170">
        <v>0</v>
      </c>
      <c r="AC33" s="170">
        <v>0</v>
      </c>
      <c r="AD33" s="170">
        <v>0</v>
      </c>
      <c r="AE33" s="170">
        <v>0</v>
      </c>
      <c r="AF33" s="170">
        <v>0</v>
      </c>
      <c r="AG33" s="170">
        <v>0</v>
      </c>
      <c r="AH33" s="169">
        <v>0</v>
      </c>
      <c r="AI33" s="170">
        <v>0</v>
      </c>
      <c r="AJ33" s="170">
        <v>0</v>
      </c>
      <c r="AK33" s="170">
        <v>0</v>
      </c>
      <c r="AL33" s="170">
        <v>0</v>
      </c>
      <c r="AM33" s="170">
        <v>0</v>
      </c>
      <c r="AN33" s="170">
        <v>0</v>
      </c>
      <c r="AO33" s="170">
        <v>0</v>
      </c>
      <c r="AP33" s="170">
        <v>0</v>
      </c>
      <c r="AQ33" s="170">
        <v>0</v>
      </c>
      <c r="AR33" s="171">
        <f t="shared" si="97"/>
        <v>0</v>
      </c>
      <c r="AS33" s="169">
        <v>0</v>
      </c>
      <c r="AT33" s="170">
        <v>0</v>
      </c>
      <c r="AU33" s="170">
        <v>0</v>
      </c>
      <c r="AV33" s="170">
        <v>0</v>
      </c>
      <c r="AW33" s="170">
        <v>0</v>
      </c>
      <c r="AX33" s="170">
        <v>0</v>
      </c>
      <c r="AY33" s="170">
        <v>0</v>
      </c>
      <c r="AZ33" s="170">
        <v>0</v>
      </c>
      <c r="BA33" s="170">
        <v>0</v>
      </c>
      <c r="BB33" s="170">
        <v>0</v>
      </c>
      <c r="BC33" s="169">
        <v>0</v>
      </c>
      <c r="BD33" s="170">
        <v>0</v>
      </c>
      <c r="BE33" s="170">
        <v>0</v>
      </c>
      <c r="BF33" s="170">
        <v>0</v>
      </c>
      <c r="BG33" s="170">
        <v>0</v>
      </c>
      <c r="BH33" s="170">
        <v>0</v>
      </c>
      <c r="BI33" s="170">
        <v>0</v>
      </c>
      <c r="BJ33" s="170">
        <v>0</v>
      </c>
      <c r="BK33" s="170">
        <v>0</v>
      </c>
      <c r="BL33" s="170">
        <v>0</v>
      </c>
      <c r="BM33" s="862">
        <f t="shared" si="98"/>
        <v>0</v>
      </c>
      <c r="BN33" s="169">
        <v>0</v>
      </c>
      <c r="BO33" s="170">
        <v>0</v>
      </c>
      <c r="BP33" s="170">
        <v>0</v>
      </c>
      <c r="BQ33" s="170">
        <v>0</v>
      </c>
      <c r="BR33" s="170">
        <v>0</v>
      </c>
      <c r="BS33" s="170">
        <v>0</v>
      </c>
      <c r="BT33" s="170">
        <v>0</v>
      </c>
      <c r="BU33" s="170">
        <v>0</v>
      </c>
      <c r="BV33" s="170">
        <v>0</v>
      </c>
      <c r="BW33" s="170">
        <v>0</v>
      </c>
      <c r="BX33" s="172" t="e">
        <f t="shared" si="99"/>
        <v>#DIV/0!</v>
      </c>
      <c r="BY33" s="173" t="e">
        <f t="shared" si="100"/>
        <v>#DIV/0!</v>
      </c>
      <c r="BZ33" s="169" t="e">
        <f t="shared" si="117"/>
        <v>#DIV/0!</v>
      </c>
      <c r="CA33" s="170" t="e">
        <f t="shared" si="118"/>
        <v>#DIV/0!</v>
      </c>
      <c r="CB33" s="170" t="e">
        <f t="shared" si="119"/>
        <v>#DIV/0!</v>
      </c>
      <c r="CC33" s="170" t="e">
        <f t="shared" si="120"/>
        <v>#DIV/0!</v>
      </c>
      <c r="CD33" s="170" t="e">
        <f t="shared" si="121"/>
        <v>#DIV/0!</v>
      </c>
      <c r="CE33" s="170" t="e">
        <f t="shared" si="122"/>
        <v>#DIV/0!</v>
      </c>
      <c r="CF33" s="170" t="e">
        <f t="shared" si="123"/>
        <v>#DIV/0!</v>
      </c>
      <c r="CG33" s="170" t="e">
        <f t="shared" si="124"/>
        <v>#DIV/0!</v>
      </c>
      <c r="CH33" s="170" t="e">
        <f t="shared" si="125"/>
        <v>#DIV/0!</v>
      </c>
      <c r="CI33" s="170" t="e">
        <f t="shared" si="126"/>
        <v>#DIV/0!</v>
      </c>
      <c r="CJ33" s="169" t="e">
        <f t="shared" si="127"/>
        <v>#DIV/0!</v>
      </c>
      <c r="CK33" s="170" t="e">
        <f t="shared" si="128"/>
        <v>#DIV/0!</v>
      </c>
      <c r="CL33" s="170" t="e">
        <f t="shared" si="129"/>
        <v>#DIV/0!</v>
      </c>
      <c r="CM33" s="170" t="e">
        <f t="shared" si="130"/>
        <v>#DIV/0!</v>
      </c>
      <c r="CN33" s="170" t="e">
        <f t="shared" si="131"/>
        <v>#DIV/0!</v>
      </c>
      <c r="CO33" s="170" t="e">
        <f t="shared" si="132"/>
        <v>#DIV/0!</v>
      </c>
      <c r="CP33" s="170" t="e">
        <f t="shared" si="22"/>
        <v>#DIV/0!</v>
      </c>
      <c r="CQ33" s="170" t="e">
        <f t="shared" si="22"/>
        <v>#DIV/0!</v>
      </c>
      <c r="CR33" s="170" t="e">
        <f t="shared" si="22"/>
        <v>#DIV/0!</v>
      </c>
      <c r="CS33" s="170" t="e">
        <f t="shared" si="22"/>
        <v>#DIV/0!</v>
      </c>
      <c r="CT33" s="174" t="e">
        <f t="shared" si="101"/>
        <v>#DIV/0!</v>
      </c>
      <c r="CU33" s="169" t="e">
        <f t="shared" si="133"/>
        <v>#DIV/0!</v>
      </c>
      <c r="CV33" s="170" t="e">
        <f t="shared" si="134"/>
        <v>#DIV/0!</v>
      </c>
      <c r="CW33" s="170" t="e">
        <f t="shared" si="135"/>
        <v>#DIV/0!</v>
      </c>
      <c r="CX33" s="170" t="e">
        <f t="shared" si="136"/>
        <v>#DIV/0!</v>
      </c>
      <c r="CY33" s="170" t="e">
        <f t="shared" si="137"/>
        <v>#DIV/0!</v>
      </c>
      <c r="CZ33" s="170" t="e">
        <f t="shared" si="138"/>
        <v>#DIV/0!</v>
      </c>
      <c r="DA33" s="170" t="e">
        <f t="shared" si="139"/>
        <v>#DIV/0!</v>
      </c>
      <c r="DB33" s="170" t="e">
        <f t="shared" si="140"/>
        <v>#DIV/0!</v>
      </c>
      <c r="DC33" s="170" t="e">
        <f t="shared" si="141"/>
        <v>#DIV/0!</v>
      </c>
      <c r="DD33" s="170" t="e">
        <f t="shared" si="142"/>
        <v>#DIV/0!</v>
      </c>
      <c r="DE33" s="169" t="e">
        <f t="shared" si="143"/>
        <v>#DIV/0!</v>
      </c>
      <c r="DF33" s="170" t="e">
        <f t="shared" si="144"/>
        <v>#DIV/0!</v>
      </c>
      <c r="DG33" s="170" t="e">
        <f t="shared" si="145"/>
        <v>#DIV/0!</v>
      </c>
      <c r="DH33" s="170" t="e">
        <f t="shared" si="146"/>
        <v>#DIV/0!</v>
      </c>
      <c r="DI33" s="170" t="e">
        <f t="shared" si="147"/>
        <v>#DIV/0!</v>
      </c>
      <c r="DJ33" s="170" t="e">
        <f t="shared" si="148"/>
        <v>#DIV/0!</v>
      </c>
      <c r="DK33" s="170" t="e">
        <f t="shared" si="39"/>
        <v>#DIV/0!</v>
      </c>
      <c r="DL33" s="170" t="e">
        <f t="shared" si="39"/>
        <v>#DIV/0!</v>
      </c>
      <c r="DM33" s="170" t="e">
        <f t="shared" si="39"/>
        <v>#DIV/0!</v>
      </c>
      <c r="DN33" s="863" t="e">
        <f t="shared" si="39"/>
        <v>#DIV/0!</v>
      </c>
      <c r="DO33" s="864" t="e">
        <f t="shared" si="102"/>
        <v>#DIV/0!</v>
      </c>
      <c r="DP33" s="169" t="e">
        <f t="shared" si="103"/>
        <v>#DIV/0!</v>
      </c>
      <c r="DQ33" s="170" t="e">
        <f t="shared" si="103"/>
        <v>#DIV/0!</v>
      </c>
      <c r="DR33" s="170" t="e">
        <f t="shared" si="103"/>
        <v>#DIV/0!</v>
      </c>
      <c r="DS33" s="170" t="e">
        <f t="shared" si="103"/>
        <v>#DIV/0!</v>
      </c>
      <c r="DT33" s="170" t="e">
        <f t="shared" si="103"/>
        <v>#DIV/0!</v>
      </c>
      <c r="DU33" s="170" t="e">
        <f t="shared" si="103"/>
        <v>#DIV/0!</v>
      </c>
      <c r="DV33" s="170" t="e">
        <f t="shared" si="103"/>
        <v>#DIV/0!</v>
      </c>
      <c r="DW33" s="170" t="e">
        <f t="shared" si="103"/>
        <v>#DIV/0!</v>
      </c>
      <c r="DX33" s="170" t="e">
        <f t="shared" si="103"/>
        <v>#DIV/0!</v>
      </c>
      <c r="DY33" s="170" t="e">
        <f t="shared" si="103"/>
        <v>#DIV/0!</v>
      </c>
      <c r="DZ33" s="175" t="e">
        <f t="shared" si="104"/>
        <v>#DIV/0!</v>
      </c>
      <c r="EA33" s="176" t="e">
        <f t="shared" si="105"/>
        <v>#DIV/0!</v>
      </c>
      <c r="EB33" s="177" t="e">
        <f t="shared" si="41"/>
        <v>#DIV/0!</v>
      </c>
      <c r="EC33" s="166" t="e">
        <f t="shared" si="42"/>
        <v>#DIV/0!</v>
      </c>
      <c r="ED33" s="166" t="e">
        <f t="shared" si="43"/>
        <v>#DIV/0!</v>
      </c>
      <c r="EE33" s="166" t="e">
        <f t="shared" si="44"/>
        <v>#DIV/0!</v>
      </c>
      <c r="EF33" s="166" t="e">
        <f t="shared" si="45"/>
        <v>#DIV/0!</v>
      </c>
      <c r="EG33" s="166" t="e">
        <f t="shared" si="46"/>
        <v>#DIV/0!</v>
      </c>
      <c r="EH33" s="166" t="e">
        <f t="shared" si="47"/>
        <v>#DIV/0!</v>
      </c>
      <c r="EI33" s="166" t="e">
        <f t="shared" si="48"/>
        <v>#DIV/0!</v>
      </c>
      <c r="EJ33" s="166" t="e">
        <f t="shared" si="49"/>
        <v>#DIV/0!</v>
      </c>
      <c r="EK33" s="166" t="e">
        <f t="shared" si="50"/>
        <v>#DIV/0!</v>
      </c>
      <c r="EL33" s="177" t="e">
        <f t="shared" si="51"/>
        <v>#DIV/0!</v>
      </c>
      <c r="EM33" s="166" t="e">
        <f t="shared" si="52"/>
        <v>#DIV/0!</v>
      </c>
      <c r="EN33" s="166" t="e">
        <f t="shared" si="53"/>
        <v>#DIV/0!</v>
      </c>
      <c r="EO33" s="166" t="e">
        <f t="shared" si="54"/>
        <v>#DIV/0!</v>
      </c>
      <c r="EP33" s="166" t="e">
        <f t="shared" si="55"/>
        <v>#DIV/0!</v>
      </c>
      <c r="EQ33" s="166" t="e">
        <f t="shared" si="56"/>
        <v>#DIV/0!</v>
      </c>
      <c r="ER33" s="166" t="e">
        <f t="shared" si="57"/>
        <v>#DIV/0!</v>
      </c>
      <c r="ES33" s="166" t="e">
        <f t="shared" si="58"/>
        <v>#DIV/0!</v>
      </c>
      <c r="ET33" s="166" t="e">
        <f t="shared" si="59"/>
        <v>#DIV/0!</v>
      </c>
      <c r="EU33" s="166" t="e">
        <f t="shared" si="60"/>
        <v>#DIV/0!</v>
      </c>
      <c r="EV33" s="178" t="e">
        <f t="shared" si="106"/>
        <v>#DIV/0!</v>
      </c>
      <c r="EW33" s="177" t="e">
        <f t="shared" si="61"/>
        <v>#DIV/0!</v>
      </c>
      <c r="EX33" s="166" t="e">
        <f t="shared" si="62"/>
        <v>#DIV/0!</v>
      </c>
      <c r="EY33" s="166" t="e">
        <f t="shared" si="63"/>
        <v>#DIV/0!</v>
      </c>
      <c r="EZ33" s="166" t="e">
        <f t="shared" si="64"/>
        <v>#DIV/0!</v>
      </c>
      <c r="FA33" s="166" t="e">
        <f t="shared" si="65"/>
        <v>#DIV/0!</v>
      </c>
      <c r="FB33" s="166" t="e">
        <f t="shared" si="66"/>
        <v>#DIV/0!</v>
      </c>
      <c r="FC33" s="166" t="e">
        <f t="shared" si="67"/>
        <v>#DIV/0!</v>
      </c>
      <c r="FD33" s="166" t="e">
        <f t="shared" si="68"/>
        <v>#DIV/0!</v>
      </c>
      <c r="FE33" s="166" t="e">
        <f t="shared" si="69"/>
        <v>#DIV/0!</v>
      </c>
      <c r="FF33" s="166" t="e">
        <f t="shared" si="70"/>
        <v>#DIV/0!</v>
      </c>
      <c r="FG33" s="177" t="e">
        <f t="shared" si="71"/>
        <v>#DIV/0!</v>
      </c>
      <c r="FH33" s="166" t="e">
        <f t="shared" si="72"/>
        <v>#DIV/0!</v>
      </c>
      <c r="FI33" s="166" t="e">
        <f t="shared" si="73"/>
        <v>#DIV/0!</v>
      </c>
      <c r="FJ33" s="166" t="e">
        <f t="shared" si="74"/>
        <v>#DIV/0!</v>
      </c>
      <c r="FK33" s="166" t="e">
        <f t="shared" si="75"/>
        <v>#DIV/0!</v>
      </c>
      <c r="FL33" s="166" t="e">
        <f t="shared" si="76"/>
        <v>#DIV/0!</v>
      </c>
      <c r="FM33" s="166" t="e">
        <f t="shared" si="77"/>
        <v>#DIV/0!</v>
      </c>
      <c r="FN33" s="166" t="e">
        <f t="shared" si="78"/>
        <v>#DIV/0!</v>
      </c>
      <c r="FO33" s="166" t="e">
        <f t="shared" si="79"/>
        <v>#DIV/0!</v>
      </c>
      <c r="FP33" s="859" t="e">
        <f t="shared" si="80"/>
        <v>#DIV/0!</v>
      </c>
      <c r="FQ33" s="867" t="e">
        <f t="shared" si="107"/>
        <v>#DIV/0!</v>
      </c>
      <c r="FR33" s="177" t="e">
        <f t="shared" si="81"/>
        <v>#DIV/0!</v>
      </c>
      <c r="FS33" s="166" t="e">
        <f t="shared" si="82"/>
        <v>#DIV/0!</v>
      </c>
      <c r="FT33" s="166" t="e">
        <f t="shared" si="83"/>
        <v>#DIV/0!</v>
      </c>
      <c r="FU33" s="166" t="e">
        <f t="shared" si="84"/>
        <v>#DIV/0!</v>
      </c>
      <c r="FV33" s="166" t="e">
        <f t="shared" si="85"/>
        <v>#DIV/0!</v>
      </c>
      <c r="FW33" s="166" t="e">
        <f t="shared" si="86"/>
        <v>#DIV/0!</v>
      </c>
      <c r="FX33" s="166" t="e">
        <f t="shared" si="87"/>
        <v>#DIV/0!</v>
      </c>
      <c r="FY33" s="166" t="e">
        <f t="shared" si="88"/>
        <v>#DIV/0!</v>
      </c>
      <c r="FZ33" s="166" t="e">
        <f t="shared" si="89"/>
        <v>#DIV/0!</v>
      </c>
      <c r="GA33" s="166" t="e">
        <f t="shared" si="90"/>
        <v>#DIV/0!</v>
      </c>
      <c r="GD33" s="1713"/>
      <c r="GE33" s="195" t="e">
        <f t="shared" si="108"/>
        <v>#DIV/0!</v>
      </c>
      <c r="GF33" s="204" t="e">
        <f t="shared" si="109"/>
        <v>#DIV/0!</v>
      </c>
      <c r="GG33" s="197" t="e">
        <f t="shared" si="109"/>
        <v>#DIV/0!</v>
      </c>
      <c r="GH33" s="197" t="e">
        <f t="shared" si="109"/>
        <v>#DIV/0!</v>
      </c>
      <c r="GI33" s="197" t="e">
        <f t="shared" si="109"/>
        <v>#DIV/0!</v>
      </c>
      <c r="GJ33" s="197" t="e">
        <f t="shared" si="109"/>
        <v>#DIV/0!</v>
      </c>
      <c r="GK33" s="197" t="e">
        <f>HA33+#REF!</f>
        <v>#DIV/0!</v>
      </c>
      <c r="GL33" s="197" t="e">
        <f>HB33+#REF!</f>
        <v>#DIV/0!</v>
      </c>
      <c r="GM33" s="197" t="e">
        <f>HC33+#REF!</f>
        <v>#DIV/0!</v>
      </c>
      <c r="GN33" s="197" t="e">
        <f>HD33+#REF!</f>
        <v>#DIV/0!</v>
      </c>
      <c r="GO33" s="198" t="e">
        <f>HE33+#REF!</f>
        <v>#DIV/0!</v>
      </c>
      <c r="GP33" s="205" t="e">
        <f t="shared" si="110"/>
        <v>#DIV/0!</v>
      </c>
      <c r="GQ33" s="200" t="e">
        <f t="shared" si="111"/>
        <v>#DIV/0!</v>
      </c>
      <c r="GR33" s="201" t="e">
        <f t="shared" si="111"/>
        <v>#DIV/0!</v>
      </c>
      <c r="GS33" s="201" t="e">
        <f t="shared" si="111"/>
        <v>#DIV/0!</v>
      </c>
      <c r="GT33" s="201" t="e">
        <f t="shared" si="111"/>
        <v>#DIV/0!</v>
      </c>
      <c r="GU33" s="201" t="e">
        <f t="shared" si="111"/>
        <v>#DIV/0!</v>
      </c>
      <c r="GV33" s="201" t="e">
        <f t="shared" si="111"/>
        <v>#DIV/0!</v>
      </c>
      <c r="GW33" s="201" t="e">
        <f t="shared" si="111"/>
        <v>#DIV/0!</v>
      </c>
      <c r="GX33" s="201" t="e">
        <f t="shared" si="111"/>
        <v>#DIV/0!</v>
      </c>
      <c r="GY33" s="201" t="e">
        <f t="shared" si="111"/>
        <v>#DIV/0!</v>
      </c>
      <c r="GZ33" s="202" t="e">
        <f t="shared" si="111"/>
        <v>#DIV/0!</v>
      </c>
      <c r="HA33" s="203" t="e">
        <f t="shared" si="112"/>
        <v>#DIV/0!</v>
      </c>
      <c r="HB33" s="204" t="e">
        <f t="shared" si="149"/>
        <v>#DIV/0!</v>
      </c>
      <c r="HC33" s="197" t="e">
        <f t="shared" si="149"/>
        <v>#DIV/0!</v>
      </c>
      <c r="HD33" s="197" t="e">
        <f t="shared" si="149"/>
        <v>#DIV/0!</v>
      </c>
      <c r="HE33" s="197" t="e">
        <f t="shared" si="149"/>
        <v>#DIV/0!</v>
      </c>
      <c r="HF33" s="197" t="e">
        <f t="shared" si="149"/>
        <v>#DIV/0!</v>
      </c>
      <c r="HG33" s="197" t="e">
        <f t="shared" si="149"/>
        <v>#DIV/0!</v>
      </c>
      <c r="HH33" s="197" t="e">
        <f t="shared" si="149"/>
        <v>#DIV/0!</v>
      </c>
      <c r="HI33" s="197" t="e">
        <f t="shared" si="149"/>
        <v>#DIV/0!</v>
      </c>
      <c r="HJ33" s="197" t="e">
        <f t="shared" si="149"/>
        <v>#DIV/0!</v>
      </c>
      <c r="HK33" s="198" t="e">
        <f t="shared" si="149"/>
        <v>#DIV/0!</v>
      </c>
      <c r="HL33" s="203" t="e">
        <f t="shared" si="116"/>
        <v>#DIV/0!</v>
      </c>
      <c r="HM33" s="868" t="e">
        <f t="shared" si="151"/>
        <v>#DIV/0!</v>
      </c>
      <c r="HN33" s="869" t="e">
        <f t="shared" si="151"/>
        <v>#DIV/0!</v>
      </c>
      <c r="HO33" s="869" t="e">
        <f t="shared" si="151"/>
        <v>#DIV/0!</v>
      </c>
      <c r="HP33" s="869" t="e">
        <f t="shared" si="151"/>
        <v>#DIV/0!</v>
      </c>
      <c r="HQ33" s="869" t="e">
        <f t="shared" si="151"/>
        <v>#DIV/0!</v>
      </c>
      <c r="HR33" s="869" t="e">
        <f t="shared" si="151"/>
        <v>#DIV/0!</v>
      </c>
      <c r="HS33" s="869" t="e">
        <f t="shared" si="151"/>
        <v>#DIV/0!</v>
      </c>
      <c r="HT33" s="869" t="e">
        <f t="shared" si="151"/>
        <v>#DIV/0!</v>
      </c>
      <c r="HU33" s="869" t="e">
        <f t="shared" si="151"/>
        <v>#DIV/0!</v>
      </c>
      <c r="HV33" s="870" t="e">
        <f t="shared" si="151"/>
        <v>#DIV/0!</v>
      </c>
    </row>
    <row r="34" spans="1:230" ht="15.75" customHeight="1" thickBot="1" x14ac:dyDescent="0.2">
      <c r="A34" s="191">
        <v>52</v>
      </c>
      <c r="B34" s="192"/>
      <c r="C34" s="193"/>
      <c r="D34" s="193"/>
      <c r="E34" s="193"/>
      <c r="F34" s="193"/>
      <c r="G34" s="194"/>
      <c r="H34" s="194"/>
      <c r="I34" s="194"/>
      <c r="J34" s="194"/>
      <c r="K34" s="194"/>
      <c r="L34" s="166">
        <v>0</v>
      </c>
      <c r="M34" s="166">
        <v>0</v>
      </c>
      <c r="N34" s="166">
        <v>0</v>
      </c>
      <c r="O34" s="166">
        <v>0</v>
      </c>
      <c r="P34" s="166">
        <v>0</v>
      </c>
      <c r="Q34" s="166">
        <v>0</v>
      </c>
      <c r="R34" s="166">
        <v>0</v>
      </c>
      <c r="S34" s="166">
        <v>0</v>
      </c>
      <c r="T34" s="166">
        <v>0</v>
      </c>
      <c r="U34" s="859">
        <v>0</v>
      </c>
      <c r="V34" s="866">
        <f t="shared" si="95"/>
        <v>0</v>
      </c>
      <c r="W34" s="861">
        <f t="shared" si="96"/>
        <v>0</v>
      </c>
      <c r="X34" s="169">
        <v>0</v>
      </c>
      <c r="Y34" s="170">
        <v>0</v>
      </c>
      <c r="Z34" s="170">
        <v>0</v>
      </c>
      <c r="AA34" s="170">
        <v>0</v>
      </c>
      <c r="AB34" s="170">
        <v>0</v>
      </c>
      <c r="AC34" s="170">
        <v>0</v>
      </c>
      <c r="AD34" s="170">
        <v>0</v>
      </c>
      <c r="AE34" s="170">
        <v>0</v>
      </c>
      <c r="AF34" s="170">
        <v>0</v>
      </c>
      <c r="AG34" s="170">
        <v>0</v>
      </c>
      <c r="AH34" s="169">
        <v>0</v>
      </c>
      <c r="AI34" s="170">
        <v>0</v>
      </c>
      <c r="AJ34" s="170">
        <v>0</v>
      </c>
      <c r="AK34" s="170">
        <v>0</v>
      </c>
      <c r="AL34" s="170">
        <v>0</v>
      </c>
      <c r="AM34" s="170">
        <v>0</v>
      </c>
      <c r="AN34" s="170">
        <v>0</v>
      </c>
      <c r="AO34" s="170">
        <v>0</v>
      </c>
      <c r="AP34" s="170">
        <v>0</v>
      </c>
      <c r="AQ34" s="170">
        <v>0</v>
      </c>
      <c r="AR34" s="171">
        <f t="shared" si="97"/>
        <v>0</v>
      </c>
      <c r="AS34" s="169">
        <v>0</v>
      </c>
      <c r="AT34" s="170">
        <v>0</v>
      </c>
      <c r="AU34" s="170">
        <v>0</v>
      </c>
      <c r="AV34" s="170">
        <v>0</v>
      </c>
      <c r="AW34" s="170">
        <v>0</v>
      </c>
      <c r="AX34" s="170">
        <v>0</v>
      </c>
      <c r="AY34" s="170">
        <v>0</v>
      </c>
      <c r="AZ34" s="170">
        <v>0</v>
      </c>
      <c r="BA34" s="170">
        <v>0</v>
      </c>
      <c r="BB34" s="170">
        <v>0</v>
      </c>
      <c r="BC34" s="169">
        <v>0</v>
      </c>
      <c r="BD34" s="170">
        <v>0</v>
      </c>
      <c r="BE34" s="170">
        <v>0</v>
      </c>
      <c r="BF34" s="170">
        <v>0</v>
      </c>
      <c r="BG34" s="170">
        <v>0</v>
      </c>
      <c r="BH34" s="170">
        <v>0</v>
      </c>
      <c r="BI34" s="170">
        <v>0</v>
      </c>
      <c r="BJ34" s="170">
        <v>0</v>
      </c>
      <c r="BK34" s="170">
        <v>0</v>
      </c>
      <c r="BL34" s="170">
        <v>0</v>
      </c>
      <c r="BM34" s="862">
        <f t="shared" si="98"/>
        <v>0</v>
      </c>
      <c r="BN34" s="169">
        <v>0</v>
      </c>
      <c r="BO34" s="170">
        <v>0</v>
      </c>
      <c r="BP34" s="170">
        <v>0</v>
      </c>
      <c r="BQ34" s="170">
        <v>0</v>
      </c>
      <c r="BR34" s="170">
        <v>0</v>
      </c>
      <c r="BS34" s="170">
        <v>0</v>
      </c>
      <c r="BT34" s="170">
        <v>0</v>
      </c>
      <c r="BU34" s="170">
        <v>0</v>
      </c>
      <c r="BV34" s="170">
        <v>0</v>
      </c>
      <c r="BW34" s="170">
        <v>0</v>
      </c>
      <c r="BX34" s="172" t="e">
        <f t="shared" si="99"/>
        <v>#DIV/0!</v>
      </c>
      <c r="BY34" s="173" t="e">
        <f t="shared" si="100"/>
        <v>#DIV/0!</v>
      </c>
      <c r="BZ34" s="169" t="e">
        <f t="shared" si="117"/>
        <v>#DIV/0!</v>
      </c>
      <c r="CA34" s="170" t="e">
        <f t="shared" si="118"/>
        <v>#DIV/0!</v>
      </c>
      <c r="CB34" s="170" t="e">
        <f t="shared" si="119"/>
        <v>#DIV/0!</v>
      </c>
      <c r="CC34" s="170" t="e">
        <f t="shared" si="120"/>
        <v>#DIV/0!</v>
      </c>
      <c r="CD34" s="170" t="e">
        <f t="shared" si="121"/>
        <v>#DIV/0!</v>
      </c>
      <c r="CE34" s="170" t="e">
        <f t="shared" si="122"/>
        <v>#DIV/0!</v>
      </c>
      <c r="CF34" s="170" t="e">
        <f t="shared" si="123"/>
        <v>#DIV/0!</v>
      </c>
      <c r="CG34" s="170" t="e">
        <f t="shared" si="124"/>
        <v>#DIV/0!</v>
      </c>
      <c r="CH34" s="170" t="e">
        <f t="shared" si="125"/>
        <v>#DIV/0!</v>
      </c>
      <c r="CI34" s="170" t="e">
        <f t="shared" si="126"/>
        <v>#DIV/0!</v>
      </c>
      <c r="CJ34" s="169" t="e">
        <f t="shared" si="127"/>
        <v>#DIV/0!</v>
      </c>
      <c r="CK34" s="170" t="e">
        <f t="shared" si="128"/>
        <v>#DIV/0!</v>
      </c>
      <c r="CL34" s="170" t="e">
        <f t="shared" si="129"/>
        <v>#DIV/0!</v>
      </c>
      <c r="CM34" s="170" t="e">
        <f t="shared" si="130"/>
        <v>#DIV/0!</v>
      </c>
      <c r="CN34" s="170" t="e">
        <f t="shared" si="131"/>
        <v>#DIV/0!</v>
      </c>
      <c r="CO34" s="170" t="e">
        <f t="shared" si="132"/>
        <v>#DIV/0!</v>
      </c>
      <c r="CP34" s="170" t="e">
        <f t="shared" si="22"/>
        <v>#DIV/0!</v>
      </c>
      <c r="CQ34" s="170" t="e">
        <f t="shared" si="22"/>
        <v>#DIV/0!</v>
      </c>
      <c r="CR34" s="170" t="e">
        <f t="shared" si="22"/>
        <v>#DIV/0!</v>
      </c>
      <c r="CS34" s="170" t="e">
        <f t="shared" si="22"/>
        <v>#DIV/0!</v>
      </c>
      <c r="CT34" s="174" t="e">
        <f t="shared" si="101"/>
        <v>#DIV/0!</v>
      </c>
      <c r="CU34" s="169" t="e">
        <f t="shared" si="133"/>
        <v>#DIV/0!</v>
      </c>
      <c r="CV34" s="170" t="e">
        <f t="shared" si="134"/>
        <v>#DIV/0!</v>
      </c>
      <c r="CW34" s="170" t="e">
        <f t="shared" si="135"/>
        <v>#DIV/0!</v>
      </c>
      <c r="CX34" s="170" t="e">
        <f t="shared" si="136"/>
        <v>#DIV/0!</v>
      </c>
      <c r="CY34" s="170" t="e">
        <f t="shared" si="137"/>
        <v>#DIV/0!</v>
      </c>
      <c r="CZ34" s="170" t="e">
        <f t="shared" si="138"/>
        <v>#DIV/0!</v>
      </c>
      <c r="DA34" s="170" t="e">
        <f t="shared" si="139"/>
        <v>#DIV/0!</v>
      </c>
      <c r="DB34" s="170" t="e">
        <f t="shared" si="140"/>
        <v>#DIV/0!</v>
      </c>
      <c r="DC34" s="170" t="e">
        <f t="shared" si="141"/>
        <v>#DIV/0!</v>
      </c>
      <c r="DD34" s="170" t="e">
        <f t="shared" si="142"/>
        <v>#DIV/0!</v>
      </c>
      <c r="DE34" s="169" t="e">
        <f t="shared" si="143"/>
        <v>#DIV/0!</v>
      </c>
      <c r="DF34" s="170" t="e">
        <f t="shared" si="144"/>
        <v>#DIV/0!</v>
      </c>
      <c r="DG34" s="170" t="e">
        <f t="shared" si="145"/>
        <v>#DIV/0!</v>
      </c>
      <c r="DH34" s="170" t="e">
        <f t="shared" si="146"/>
        <v>#DIV/0!</v>
      </c>
      <c r="DI34" s="170" t="e">
        <f t="shared" si="147"/>
        <v>#DIV/0!</v>
      </c>
      <c r="DJ34" s="170" t="e">
        <f t="shared" si="148"/>
        <v>#DIV/0!</v>
      </c>
      <c r="DK34" s="170" t="e">
        <f t="shared" si="39"/>
        <v>#DIV/0!</v>
      </c>
      <c r="DL34" s="170" t="e">
        <f t="shared" si="39"/>
        <v>#DIV/0!</v>
      </c>
      <c r="DM34" s="170" t="e">
        <f t="shared" si="39"/>
        <v>#DIV/0!</v>
      </c>
      <c r="DN34" s="863" t="e">
        <f t="shared" si="39"/>
        <v>#DIV/0!</v>
      </c>
      <c r="DO34" s="864" t="e">
        <f t="shared" si="102"/>
        <v>#DIV/0!</v>
      </c>
      <c r="DP34" s="169" t="e">
        <f t="shared" si="103"/>
        <v>#DIV/0!</v>
      </c>
      <c r="DQ34" s="170" t="e">
        <f t="shared" si="103"/>
        <v>#DIV/0!</v>
      </c>
      <c r="DR34" s="170" t="e">
        <f t="shared" si="103"/>
        <v>#DIV/0!</v>
      </c>
      <c r="DS34" s="170" t="e">
        <f t="shared" si="103"/>
        <v>#DIV/0!</v>
      </c>
      <c r="DT34" s="170" t="e">
        <f t="shared" si="103"/>
        <v>#DIV/0!</v>
      </c>
      <c r="DU34" s="170" t="e">
        <f t="shared" si="103"/>
        <v>#DIV/0!</v>
      </c>
      <c r="DV34" s="170" t="e">
        <f t="shared" si="103"/>
        <v>#DIV/0!</v>
      </c>
      <c r="DW34" s="170" t="e">
        <f t="shared" si="103"/>
        <v>#DIV/0!</v>
      </c>
      <c r="DX34" s="170" t="e">
        <f t="shared" si="103"/>
        <v>#DIV/0!</v>
      </c>
      <c r="DY34" s="170" t="e">
        <f t="shared" si="103"/>
        <v>#DIV/0!</v>
      </c>
      <c r="DZ34" s="175" t="e">
        <f t="shared" si="104"/>
        <v>#DIV/0!</v>
      </c>
      <c r="EA34" s="176" t="e">
        <f t="shared" si="105"/>
        <v>#DIV/0!</v>
      </c>
      <c r="EB34" s="177" t="e">
        <f t="shared" si="41"/>
        <v>#DIV/0!</v>
      </c>
      <c r="EC34" s="166" t="e">
        <f t="shared" si="42"/>
        <v>#DIV/0!</v>
      </c>
      <c r="ED34" s="166" t="e">
        <f t="shared" si="43"/>
        <v>#DIV/0!</v>
      </c>
      <c r="EE34" s="166" t="e">
        <f t="shared" si="44"/>
        <v>#DIV/0!</v>
      </c>
      <c r="EF34" s="166" t="e">
        <f t="shared" si="45"/>
        <v>#DIV/0!</v>
      </c>
      <c r="EG34" s="166" t="e">
        <f t="shared" si="46"/>
        <v>#DIV/0!</v>
      </c>
      <c r="EH34" s="166" t="e">
        <f t="shared" si="47"/>
        <v>#DIV/0!</v>
      </c>
      <c r="EI34" s="166" t="e">
        <f t="shared" si="48"/>
        <v>#DIV/0!</v>
      </c>
      <c r="EJ34" s="166" t="e">
        <f t="shared" si="49"/>
        <v>#DIV/0!</v>
      </c>
      <c r="EK34" s="166" t="e">
        <f t="shared" si="50"/>
        <v>#DIV/0!</v>
      </c>
      <c r="EL34" s="177" t="e">
        <f t="shared" si="51"/>
        <v>#DIV/0!</v>
      </c>
      <c r="EM34" s="166" t="e">
        <f t="shared" si="52"/>
        <v>#DIV/0!</v>
      </c>
      <c r="EN34" s="166" t="e">
        <f t="shared" si="53"/>
        <v>#DIV/0!</v>
      </c>
      <c r="EO34" s="166" t="e">
        <f t="shared" si="54"/>
        <v>#DIV/0!</v>
      </c>
      <c r="EP34" s="166" t="e">
        <f t="shared" si="55"/>
        <v>#DIV/0!</v>
      </c>
      <c r="EQ34" s="166" t="e">
        <f t="shared" si="56"/>
        <v>#DIV/0!</v>
      </c>
      <c r="ER34" s="166" t="e">
        <f t="shared" si="57"/>
        <v>#DIV/0!</v>
      </c>
      <c r="ES34" s="166" t="e">
        <f t="shared" si="58"/>
        <v>#DIV/0!</v>
      </c>
      <c r="ET34" s="166" t="e">
        <f t="shared" si="59"/>
        <v>#DIV/0!</v>
      </c>
      <c r="EU34" s="166" t="e">
        <f t="shared" si="60"/>
        <v>#DIV/0!</v>
      </c>
      <c r="EV34" s="178" t="e">
        <f t="shared" si="106"/>
        <v>#DIV/0!</v>
      </c>
      <c r="EW34" s="177" t="e">
        <f t="shared" si="61"/>
        <v>#DIV/0!</v>
      </c>
      <c r="EX34" s="166" t="e">
        <f t="shared" si="62"/>
        <v>#DIV/0!</v>
      </c>
      <c r="EY34" s="166" t="e">
        <f t="shared" si="63"/>
        <v>#DIV/0!</v>
      </c>
      <c r="EZ34" s="166" t="e">
        <f t="shared" si="64"/>
        <v>#DIV/0!</v>
      </c>
      <c r="FA34" s="166" t="e">
        <f t="shared" si="65"/>
        <v>#DIV/0!</v>
      </c>
      <c r="FB34" s="166" t="e">
        <f t="shared" si="66"/>
        <v>#DIV/0!</v>
      </c>
      <c r="FC34" s="166" t="e">
        <f t="shared" si="67"/>
        <v>#DIV/0!</v>
      </c>
      <c r="FD34" s="166" t="e">
        <f t="shared" si="68"/>
        <v>#DIV/0!</v>
      </c>
      <c r="FE34" s="166" t="e">
        <f t="shared" si="69"/>
        <v>#DIV/0!</v>
      </c>
      <c r="FF34" s="166" t="e">
        <f t="shared" si="70"/>
        <v>#DIV/0!</v>
      </c>
      <c r="FG34" s="177" t="e">
        <f t="shared" si="71"/>
        <v>#DIV/0!</v>
      </c>
      <c r="FH34" s="166" t="e">
        <f t="shared" si="72"/>
        <v>#DIV/0!</v>
      </c>
      <c r="FI34" s="166" t="e">
        <f t="shared" si="73"/>
        <v>#DIV/0!</v>
      </c>
      <c r="FJ34" s="166" t="e">
        <f t="shared" si="74"/>
        <v>#DIV/0!</v>
      </c>
      <c r="FK34" s="166" t="e">
        <f t="shared" si="75"/>
        <v>#DIV/0!</v>
      </c>
      <c r="FL34" s="166" t="e">
        <f t="shared" si="76"/>
        <v>#DIV/0!</v>
      </c>
      <c r="FM34" s="166" t="e">
        <f t="shared" si="77"/>
        <v>#DIV/0!</v>
      </c>
      <c r="FN34" s="166" t="e">
        <f t="shared" si="78"/>
        <v>#DIV/0!</v>
      </c>
      <c r="FO34" s="166" t="e">
        <f t="shared" si="79"/>
        <v>#DIV/0!</v>
      </c>
      <c r="FP34" s="859" t="e">
        <f t="shared" si="80"/>
        <v>#DIV/0!</v>
      </c>
      <c r="FQ34" s="867" t="e">
        <f t="shared" si="107"/>
        <v>#DIV/0!</v>
      </c>
      <c r="FR34" s="177" t="e">
        <f t="shared" si="81"/>
        <v>#DIV/0!</v>
      </c>
      <c r="FS34" s="166" t="e">
        <f t="shared" si="82"/>
        <v>#DIV/0!</v>
      </c>
      <c r="FT34" s="166" t="e">
        <f t="shared" si="83"/>
        <v>#DIV/0!</v>
      </c>
      <c r="FU34" s="166" t="e">
        <f t="shared" si="84"/>
        <v>#DIV/0!</v>
      </c>
      <c r="FV34" s="166" t="e">
        <f t="shared" si="85"/>
        <v>#DIV/0!</v>
      </c>
      <c r="FW34" s="166" t="e">
        <f t="shared" si="86"/>
        <v>#DIV/0!</v>
      </c>
      <c r="FX34" s="166" t="e">
        <f t="shared" si="87"/>
        <v>#DIV/0!</v>
      </c>
      <c r="FY34" s="166" t="e">
        <f t="shared" si="88"/>
        <v>#DIV/0!</v>
      </c>
      <c r="FZ34" s="166" t="e">
        <f t="shared" si="89"/>
        <v>#DIV/0!</v>
      </c>
      <c r="GA34" s="166" t="e">
        <f t="shared" si="90"/>
        <v>#DIV/0!</v>
      </c>
      <c r="GD34" s="1713"/>
      <c r="GE34" s="195" t="e">
        <f t="shared" si="108"/>
        <v>#DIV/0!</v>
      </c>
      <c r="GF34" s="204" t="e">
        <f t="shared" si="109"/>
        <v>#DIV/0!</v>
      </c>
      <c r="GG34" s="197" t="e">
        <f t="shared" si="109"/>
        <v>#DIV/0!</v>
      </c>
      <c r="GH34" s="197" t="e">
        <f t="shared" si="109"/>
        <v>#DIV/0!</v>
      </c>
      <c r="GI34" s="197" t="e">
        <f t="shared" si="109"/>
        <v>#DIV/0!</v>
      </c>
      <c r="GJ34" s="197" t="e">
        <f t="shared" si="109"/>
        <v>#DIV/0!</v>
      </c>
      <c r="GK34" s="197" t="e">
        <f>HA34+#REF!</f>
        <v>#DIV/0!</v>
      </c>
      <c r="GL34" s="197" t="e">
        <f>HB34+#REF!</f>
        <v>#DIV/0!</v>
      </c>
      <c r="GM34" s="197" t="e">
        <f>HC34+#REF!</f>
        <v>#DIV/0!</v>
      </c>
      <c r="GN34" s="197" t="e">
        <f>HD34+#REF!</f>
        <v>#DIV/0!</v>
      </c>
      <c r="GO34" s="198" t="e">
        <f>HE34+#REF!</f>
        <v>#DIV/0!</v>
      </c>
      <c r="GP34" s="205" t="e">
        <f t="shared" si="110"/>
        <v>#DIV/0!</v>
      </c>
      <c r="GQ34" s="200" t="e">
        <f t="shared" si="111"/>
        <v>#DIV/0!</v>
      </c>
      <c r="GR34" s="201" t="e">
        <f t="shared" si="111"/>
        <v>#DIV/0!</v>
      </c>
      <c r="GS34" s="201" t="e">
        <f t="shared" si="111"/>
        <v>#DIV/0!</v>
      </c>
      <c r="GT34" s="201" t="e">
        <f t="shared" si="111"/>
        <v>#DIV/0!</v>
      </c>
      <c r="GU34" s="201" t="e">
        <f t="shared" si="111"/>
        <v>#DIV/0!</v>
      </c>
      <c r="GV34" s="201" t="e">
        <f t="shared" si="111"/>
        <v>#DIV/0!</v>
      </c>
      <c r="GW34" s="201" t="e">
        <f t="shared" si="111"/>
        <v>#DIV/0!</v>
      </c>
      <c r="GX34" s="201" t="e">
        <f t="shared" si="111"/>
        <v>#DIV/0!</v>
      </c>
      <c r="GY34" s="201" t="e">
        <f t="shared" si="111"/>
        <v>#DIV/0!</v>
      </c>
      <c r="GZ34" s="202" t="e">
        <f t="shared" si="111"/>
        <v>#DIV/0!</v>
      </c>
      <c r="HA34" s="203" t="e">
        <f t="shared" si="112"/>
        <v>#DIV/0!</v>
      </c>
      <c r="HB34" s="204" t="e">
        <f t="shared" si="149"/>
        <v>#DIV/0!</v>
      </c>
      <c r="HC34" s="197" t="e">
        <f t="shared" si="149"/>
        <v>#DIV/0!</v>
      </c>
      <c r="HD34" s="197" t="e">
        <f t="shared" si="149"/>
        <v>#DIV/0!</v>
      </c>
      <c r="HE34" s="197" t="e">
        <f t="shared" si="149"/>
        <v>#DIV/0!</v>
      </c>
      <c r="HF34" s="197" t="e">
        <f t="shared" si="149"/>
        <v>#DIV/0!</v>
      </c>
      <c r="HG34" s="197" t="e">
        <f t="shared" si="149"/>
        <v>#DIV/0!</v>
      </c>
      <c r="HH34" s="197" t="e">
        <f t="shared" si="149"/>
        <v>#DIV/0!</v>
      </c>
      <c r="HI34" s="197" t="e">
        <f t="shared" si="149"/>
        <v>#DIV/0!</v>
      </c>
      <c r="HJ34" s="197" t="e">
        <f t="shared" si="149"/>
        <v>#DIV/0!</v>
      </c>
      <c r="HK34" s="198" t="e">
        <f t="shared" si="149"/>
        <v>#DIV/0!</v>
      </c>
      <c r="HL34" s="203" t="e">
        <f t="shared" si="116"/>
        <v>#DIV/0!</v>
      </c>
      <c r="HM34" s="868" t="e">
        <f t="shared" si="151"/>
        <v>#DIV/0!</v>
      </c>
      <c r="HN34" s="869" t="e">
        <f t="shared" si="151"/>
        <v>#DIV/0!</v>
      </c>
      <c r="HO34" s="869" t="e">
        <f t="shared" si="151"/>
        <v>#DIV/0!</v>
      </c>
      <c r="HP34" s="869" t="e">
        <f t="shared" si="151"/>
        <v>#DIV/0!</v>
      </c>
      <c r="HQ34" s="869" t="e">
        <f t="shared" si="151"/>
        <v>#DIV/0!</v>
      </c>
      <c r="HR34" s="869" t="e">
        <f t="shared" si="151"/>
        <v>#DIV/0!</v>
      </c>
      <c r="HS34" s="869" t="e">
        <f t="shared" si="151"/>
        <v>#DIV/0!</v>
      </c>
      <c r="HT34" s="869" t="e">
        <f t="shared" si="151"/>
        <v>#DIV/0!</v>
      </c>
      <c r="HU34" s="869" t="e">
        <f t="shared" si="151"/>
        <v>#DIV/0!</v>
      </c>
      <c r="HV34" s="870" t="e">
        <f t="shared" si="151"/>
        <v>#DIV/0!</v>
      </c>
    </row>
    <row r="35" spans="1:230" ht="15.75" customHeight="1" thickBot="1" x14ac:dyDescent="0.2">
      <c r="A35" s="191">
        <v>54</v>
      </c>
      <c r="B35" s="192"/>
      <c r="C35" s="193"/>
      <c r="D35" s="193"/>
      <c r="E35" s="193"/>
      <c r="F35" s="193"/>
      <c r="G35" s="194"/>
      <c r="H35" s="194"/>
      <c r="I35" s="194"/>
      <c r="J35" s="194"/>
      <c r="K35" s="194"/>
      <c r="L35" s="166">
        <v>0</v>
      </c>
      <c r="M35" s="166">
        <v>0</v>
      </c>
      <c r="N35" s="166">
        <v>0</v>
      </c>
      <c r="O35" s="166">
        <v>0</v>
      </c>
      <c r="P35" s="166">
        <v>0</v>
      </c>
      <c r="Q35" s="166">
        <v>0</v>
      </c>
      <c r="R35" s="166">
        <v>0</v>
      </c>
      <c r="S35" s="166">
        <v>0</v>
      </c>
      <c r="T35" s="166">
        <v>0</v>
      </c>
      <c r="U35" s="859">
        <v>0</v>
      </c>
      <c r="V35" s="866">
        <f t="shared" si="95"/>
        <v>0</v>
      </c>
      <c r="W35" s="861">
        <f t="shared" si="96"/>
        <v>0</v>
      </c>
      <c r="X35" s="169">
        <v>0</v>
      </c>
      <c r="Y35" s="170">
        <v>0</v>
      </c>
      <c r="Z35" s="170">
        <v>0</v>
      </c>
      <c r="AA35" s="170">
        <v>0</v>
      </c>
      <c r="AB35" s="170">
        <v>0</v>
      </c>
      <c r="AC35" s="170">
        <v>0</v>
      </c>
      <c r="AD35" s="170">
        <v>0</v>
      </c>
      <c r="AE35" s="170">
        <v>0</v>
      </c>
      <c r="AF35" s="170">
        <v>0</v>
      </c>
      <c r="AG35" s="170">
        <v>0</v>
      </c>
      <c r="AH35" s="169">
        <v>0</v>
      </c>
      <c r="AI35" s="170">
        <v>0</v>
      </c>
      <c r="AJ35" s="170">
        <v>0</v>
      </c>
      <c r="AK35" s="170">
        <v>0</v>
      </c>
      <c r="AL35" s="170">
        <v>0</v>
      </c>
      <c r="AM35" s="170">
        <v>0</v>
      </c>
      <c r="AN35" s="170">
        <v>0</v>
      </c>
      <c r="AO35" s="170">
        <v>0</v>
      </c>
      <c r="AP35" s="170">
        <v>0</v>
      </c>
      <c r="AQ35" s="170">
        <v>0</v>
      </c>
      <c r="AR35" s="171">
        <f t="shared" si="97"/>
        <v>0</v>
      </c>
      <c r="AS35" s="169">
        <v>0</v>
      </c>
      <c r="AT35" s="170">
        <v>0</v>
      </c>
      <c r="AU35" s="170">
        <v>0</v>
      </c>
      <c r="AV35" s="170">
        <v>0</v>
      </c>
      <c r="AW35" s="170">
        <v>0</v>
      </c>
      <c r="AX35" s="170">
        <v>0</v>
      </c>
      <c r="AY35" s="170">
        <v>0</v>
      </c>
      <c r="AZ35" s="170">
        <v>0</v>
      </c>
      <c r="BA35" s="170">
        <v>0</v>
      </c>
      <c r="BB35" s="170">
        <v>0</v>
      </c>
      <c r="BC35" s="169">
        <v>0</v>
      </c>
      <c r="BD35" s="170">
        <v>0</v>
      </c>
      <c r="BE35" s="170">
        <v>0</v>
      </c>
      <c r="BF35" s="170">
        <v>0</v>
      </c>
      <c r="BG35" s="170">
        <v>0</v>
      </c>
      <c r="BH35" s="170">
        <v>0</v>
      </c>
      <c r="BI35" s="170">
        <v>0</v>
      </c>
      <c r="BJ35" s="170">
        <v>0</v>
      </c>
      <c r="BK35" s="170">
        <v>0</v>
      </c>
      <c r="BL35" s="170">
        <v>0</v>
      </c>
      <c r="BM35" s="862">
        <f t="shared" si="98"/>
        <v>0</v>
      </c>
      <c r="BN35" s="169">
        <v>0</v>
      </c>
      <c r="BO35" s="170">
        <v>0</v>
      </c>
      <c r="BP35" s="170">
        <v>0</v>
      </c>
      <c r="BQ35" s="170">
        <v>0</v>
      </c>
      <c r="BR35" s="170">
        <v>0</v>
      </c>
      <c r="BS35" s="170">
        <v>0</v>
      </c>
      <c r="BT35" s="170">
        <v>0</v>
      </c>
      <c r="BU35" s="170">
        <v>0</v>
      </c>
      <c r="BV35" s="170">
        <v>0</v>
      </c>
      <c r="BW35" s="170">
        <v>0</v>
      </c>
      <c r="BX35" s="172" t="e">
        <f t="shared" si="99"/>
        <v>#DIV/0!</v>
      </c>
      <c r="BY35" s="173" t="e">
        <f t="shared" si="100"/>
        <v>#DIV/0!</v>
      </c>
      <c r="BZ35" s="169" t="e">
        <f t="shared" si="117"/>
        <v>#DIV/0!</v>
      </c>
      <c r="CA35" s="170" t="e">
        <f t="shared" si="118"/>
        <v>#DIV/0!</v>
      </c>
      <c r="CB35" s="170" t="e">
        <f t="shared" si="119"/>
        <v>#DIV/0!</v>
      </c>
      <c r="CC35" s="170" t="e">
        <f t="shared" si="120"/>
        <v>#DIV/0!</v>
      </c>
      <c r="CD35" s="170" t="e">
        <f t="shared" si="121"/>
        <v>#DIV/0!</v>
      </c>
      <c r="CE35" s="170" t="e">
        <f t="shared" si="122"/>
        <v>#DIV/0!</v>
      </c>
      <c r="CF35" s="170" t="e">
        <f t="shared" si="123"/>
        <v>#DIV/0!</v>
      </c>
      <c r="CG35" s="170" t="e">
        <f t="shared" si="124"/>
        <v>#DIV/0!</v>
      </c>
      <c r="CH35" s="170" t="e">
        <f t="shared" si="125"/>
        <v>#DIV/0!</v>
      </c>
      <c r="CI35" s="170" t="e">
        <f t="shared" si="126"/>
        <v>#DIV/0!</v>
      </c>
      <c r="CJ35" s="169" t="e">
        <f t="shared" si="127"/>
        <v>#DIV/0!</v>
      </c>
      <c r="CK35" s="170" t="e">
        <f t="shared" si="128"/>
        <v>#DIV/0!</v>
      </c>
      <c r="CL35" s="170" t="e">
        <f t="shared" si="129"/>
        <v>#DIV/0!</v>
      </c>
      <c r="CM35" s="170" t="e">
        <f t="shared" si="130"/>
        <v>#DIV/0!</v>
      </c>
      <c r="CN35" s="170" t="e">
        <f t="shared" si="131"/>
        <v>#DIV/0!</v>
      </c>
      <c r="CO35" s="170" t="e">
        <f t="shared" si="132"/>
        <v>#DIV/0!</v>
      </c>
      <c r="CP35" s="170" t="e">
        <f t="shared" si="22"/>
        <v>#DIV/0!</v>
      </c>
      <c r="CQ35" s="170" t="e">
        <f t="shared" si="22"/>
        <v>#DIV/0!</v>
      </c>
      <c r="CR35" s="170" t="e">
        <f t="shared" si="22"/>
        <v>#DIV/0!</v>
      </c>
      <c r="CS35" s="170" t="e">
        <f t="shared" si="22"/>
        <v>#DIV/0!</v>
      </c>
      <c r="CT35" s="174" t="e">
        <f t="shared" si="101"/>
        <v>#DIV/0!</v>
      </c>
      <c r="CU35" s="169" t="e">
        <f t="shared" si="133"/>
        <v>#DIV/0!</v>
      </c>
      <c r="CV35" s="170" t="e">
        <f t="shared" si="134"/>
        <v>#DIV/0!</v>
      </c>
      <c r="CW35" s="170" t="e">
        <f t="shared" si="135"/>
        <v>#DIV/0!</v>
      </c>
      <c r="CX35" s="170" t="e">
        <f t="shared" si="136"/>
        <v>#DIV/0!</v>
      </c>
      <c r="CY35" s="170" t="e">
        <f t="shared" si="137"/>
        <v>#DIV/0!</v>
      </c>
      <c r="CZ35" s="170" t="e">
        <f t="shared" si="138"/>
        <v>#DIV/0!</v>
      </c>
      <c r="DA35" s="170" t="e">
        <f t="shared" si="139"/>
        <v>#DIV/0!</v>
      </c>
      <c r="DB35" s="170" t="e">
        <f t="shared" si="140"/>
        <v>#DIV/0!</v>
      </c>
      <c r="DC35" s="170" t="e">
        <f t="shared" si="141"/>
        <v>#DIV/0!</v>
      </c>
      <c r="DD35" s="170" t="e">
        <f t="shared" si="142"/>
        <v>#DIV/0!</v>
      </c>
      <c r="DE35" s="169" t="e">
        <f t="shared" si="143"/>
        <v>#DIV/0!</v>
      </c>
      <c r="DF35" s="170" t="e">
        <f t="shared" si="144"/>
        <v>#DIV/0!</v>
      </c>
      <c r="DG35" s="170" t="e">
        <f t="shared" si="145"/>
        <v>#DIV/0!</v>
      </c>
      <c r="DH35" s="170" t="e">
        <f t="shared" si="146"/>
        <v>#DIV/0!</v>
      </c>
      <c r="DI35" s="170" t="e">
        <f t="shared" si="147"/>
        <v>#DIV/0!</v>
      </c>
      <c r="DJ35" s="170" t="e">
        <f t="shared" si="148"/>
        <v>#DIV/0!</v>
      </c>
      <c r="DK35" s="170" t="e">
        <f t="shared" si="39"/>
        <v>#DIV/0!</v>
      </c>
      <c r="DL35" s="170" t="e">
        <f t="shared" si="39"/>
        <v>#DIV/0!</v>
      </c>
      <c r="DM35" s="170" t="e">
        <f t="shared" si="39"/>
        <v>#DIV/0!</v>
      </c>
      <c r="DN35" s="863" t="e">
        <f t="shared" si="39"/>
        <v>#DIV/0!</v>
      </c>
      <c r="DO35" s="864" t="e">
        <f t="shared" si="102"/>
        <v>#DIV/0!</v>
      </c>
      <c r="DP35" s="169" t="e">
        <f t="shared" si="103"/>
        <v>#DIV/0!</v>
      </c>
      <c r="DQ35" s="170" t="e">
        <f t="shared" si="103"/>
        <v>#DIV/0!</v>
      </c>
      <c r="DR35" s="170" t="e">
        <f t="shared" si="103"/>
        <v>#DIV/0!</v>
      </c>
      <c r="DS35" s="170" t="e">
        <f t="shared" si="103"/>
        <v>#DIV/0!</v>
      </c>
      <c r="DT35" s="170" t="e">
        <f t="shared" si="103"/>
        <v>#DIV/0!</v>
      </c>
      <c r="DU35" s="170" t="e">
        <f t="shared" si="103"/>
        <v>#DIV/0!</v>
      </c>
      <c r="DV35" s="170" t="e">
        <f t="shared" si="103"/>
        <v>#DIV/0!</v>
      </c>
      <c r="DW35" s="170" t="e">
        <f t="shared" si="103"/>
        <v>#DIV/0!</v>
      </c>
      <c r="DX35" s="170" t="e">
        <f t="shared" si="103"/>
        <v>#DIV/0!</v>
      </c>
      <c r="DY35" s="170" t="e">
        <f t="shared" si="103"/>
        <v>#DIV/0!</v>
      </c>
      <c r="DZ35" s="175" t="e">
        <f t="shared" si="104"/>
        <v>#DIV/0!</v>
      </c>
      <c r="EA35" s="176" t="e">
        <f t="shared" si="105"/>
        <v>#DIV/0!</v>
      </c>
      <c r="EB35" s="177" t="e">
        <f t="shared" si="41"/>
        <v>#DIV/0!</v>
      </c>
      <c r="EC35" s="166" t="e">
        <f t="shared" si="42"/>
        <v>#DIV/0!</v>
      </c>
      <c r="ED35" s="166" t="e">
        <f t="shared" si="43"/>
        <v>#DIV/0!</v>
      </c>
      <c r="EE35" s="166" t="e">
        <f t="shared" si="44"/>
        <v>#DIV/0!</v>
      </c>
      <c r="EF35" s="166" t="e">
        <f t="shared" si="45"/>
        <v>#DIV/0!</v>
      </c>
      <c r="EG35" s="166" t="e">
        <f t="shared" si="46"/>
        <v>#DIV/0!</v>
      </c>
      <c r="EH35" s="166" t="e">
        <f t="shared" si="47"/>
        <v>#DIV/0!</v>
      </c>
      <c r="EI35" s="166" t="e">
        <f t="shared" si="48"/>
        <v>#DIV/0!</v>
      </c>
      <c r="EJ35" s="166" t="e">
        <f t="shared" si="49"/>
        <v>#DIV/0!</v>
      </c>
      <c r="EK35" s="166" t="e">
        <f t="shared" si="50"/>
        <v>#DIV/0!</v>
      </c>
      <c r="EL35" s="177" t="e">
        <f t="shared" si="51"/>
        <v>#DIV/0!</v>
      </c>
      <c r="EM35" s="166" t="e">
        <f t="shared" si="52"/>
        <v>#DIV/0!</v>
      </c>
      <c r="EN35" s="166" t="e">
        <f t="shared" si="53"/>
        <v>#DIV/0!</v>
      </c>
      <c r="EO35" s="166" t="e">
        <f t="shared" si="54"/>
        <v>#DIV/0!</v>
      </c>
      <c r="EP35" s="166" t="e">
        <f t="shared" si="55"/>
        <v>#DIV/0!</v>
      </c>
      <c r="EQ35" s="166" t="e">
        <f t="shared" si="56"/>
        <v>#DIV/0!</v>
      </c>
      <c r="ER35" s="166" t="e">
        <f t="shared" si="57"/>
        <v>#DIV/0!</v>
      </c>
      <c r="ES35" s="166" t="e">
        <f t="shared" si="58"/>
        <v>#DIV/0!</v>
      </c>
      <c r="ET35" s="166" t="e">
        <f t="shared" si="59"/>
        <v>#DIV/0!</v>
      </c>
      <c r="EU35" s="166" t="e">
        <f t="shared" si="60"/>
        <v>#DIV/0!</v>
      </c>
      <c r="EV35" s="178" t="e">
        <f t="shared" si="106"/>
        <v>#DIV/0!</v>
      </c>
      <c r="EW35" s="177" t="e">
        <f t="shared" si="61"/>
        <v>#DIV/0!</v>
      </c>
      <c r="EX35" s="166" t="e">
        <f t="shared" si="62"/>
        <v>#DIV/0!</v>
      </c>
      <c r="EY35" s="166" t="e">
        <f t="shared" si="63"/>
        <v>#DIV/0!</v>
      </c>
      <c r="EZ35" s="166" t="e">
        <f t="shared" si="64"/>
        <v>#DIV/0!</v>
      </c>
      <c r="FA35" s="166" t="e">
        <f t="shared" si="65"/>
        <v>#DIV/0!</v>
      </c>
      <c r="FB35" s="166" t="e">
        <f t="shared" si="66"/>
        <v>#DIV/0!</v>
      </c>
      <c r="FC35" s="166" t="e">
        <f t="shared" si="67"/>
        <v>#DIV/0!</v>
      </c>
      <c r="FD35" s="166" t="e">
        <f t="shared" si="68"/>
        <v>#DIV/0!</v>
      </c>
      <c r="FE35" s="166" t="e">
        <f t="shared" si="69"/>
        <v>#DIV/0!</v>
      </c>
      <c r="FF35" s="166" t="e">
        <f t="shared" si="70"/>
        <v>#DIV/0!</v>
      </c>
      <c r="FG35" s="177" t="e">
        <f t="shared" si="71"/>
        <v>#DIV/0!</v>
      </c>
      <c r="FH35" s="166" t="e">
        <f t="shared" si="72"/>
        <v>#DIV/0!</v>
      </c>
      <c r="FI35" s="166" t="e">
        <f t="shared" si="73"/>
        <v>#DIV/0!</v>
      </c>
      <c r="FJ35" s="166" t="e">
        <f t="shared" si="74"/>
        <v>#DIV/0!</v>
      </c>
      <c r="FK35" s="166" t="e">
        <f t="shared" si="75"/>
        <v>#DIV/0!</v>
      </c>
      <c r="FL35" s="166" t="e">
        <f t="shared" si="76"/>
        <v>#DIV/0!</v>
      </c>
      <c r="FM35" s="166" t="e">
        <f t="shared" si="77"/>
        <v>#DIV/0!</v>
      </c>
      <c r="FN35" s="166" t="e">
        <f t="shared" si="78"/>
        <v>#DIV/0!</v>
      </c>
      <c r="FO35" s="166" t="e">
        <f t="shared" si="79"/>
        <v>#DIV/0!</v>
      </c>
      <c r="FP35" s="859" t="e">
        <f t="shared" si="80"/>
        <v>#DIV/0!</v>
      </c>
      <c r="FQ35" s="867" t="e">
        <f t="shared" si="107"/>
        <v>#DIV/0!</v>
      </c>
      <c r="FR35" s="177" t="e">
        <f t="shared" si="81"/>
        <v>#DIV/0!</v>
      </c>
      <c r="FS35" s="166" t="e">
        <f t="shared" si="82"/>
        <v>#DIV/0!</v>
      </c>
      <c r="FT35" s="166" t="e">
        <f t="shared" si="83"/>
        <v>#DIV/0!</v>
      </c>
      <c r="FU35" s="166" t="e">
        <f t="shared" si="84"/>
        <v>#DIV/0!</v>
      </c>
      <c r="FV35" s="166" t="e">
        <f t="shared" si="85"/>
        <v>#DIV/0!</v>
      </c>
      <c r="FW35" s="166" t="e">
        <f t="shared" si="86"/>
        <v>#DIV/0!</v>
      </c>
      <c r="FX35" s="166" t="e">
        <f t="shared" si="87"/>
        <v>#DIV/0!</v>
      </c>
      <c r="FY35" s="166" t="e">
        <f t="shared" si="88"/>
        <v>#DIV/0!</v>
      </c>
      <c r="FZ35" s="166" t="e">
        <f t="shared" si="89"/>
        <v>#DIV/0!</v>
      </c>
      <c r="GA35" s="166" t="e">
        <f t="shared" si="90"/>
        <v>#DIV/0!</v>
      </c>
      <c r="GD35" s="1713"/>
      <c r="GE35" s="195" t="e">
        <f t="shared" si="108"/>
        <v>#DIV/0!</v>
      </c>
      <c r="GF35" s="204" t="e">
        <f t="shared" si="109"/>
        <v>#DIV/0!</v>
      </c>
      <c r="GG35" s="197" t="e">
        <f t="shared" si="109"/>
        <v>#DIV/0!</v>
      </c>
      <c r="GH35" s="197" t="e">
        <f t="shared" si="109"/>
        <v>#DIV/0!</v>
      </c>
      <c r="GI35" s="197" t="e">
        <f t="shared" si="109"/>
        <v>#DIV/0!</v>
      </c>
      <c r="GJ35" s="197" t="e">
        <f t="shared" si="109"/>
        <v>#DIV/0!</v>
      </c>
      <c r="GK35" s="197" t="e">
        <f>HA35+#REF!</f>
        <v>#DIV/0!</v>
      </c>
      <c r="GL35" s="197" t="e">
        <f>HB35+#REF!</f>
        <v>#DIV/0!</v>
      </c>
      <c r="GM35" s="197" t="e">
        <f>HC35+#REF!</f>
        <v>#DIV/0!</v>
      </c>
      <c r="GN35" s="197" t="e">
        <f>HD35+#REF!</f>
        <v>#DIV/0!</v>
      </c>
      <c r="GO35" s="198" t="e">
        <f>HE35+#REF!</f>
        <v>#DIV/0!</v>
      </c>
      <c r="GP35" s="205" t="e">
        <f t="shared" si="110"/>
        <v>#DIV/0!</v>
      </c>
      <c r="GQ35" s="200" t="e">
        <f t="shared" si="111"/>
        <v>#DIV/0!</v>
      </c>
      <c r="GR35" s="201" t="e">
        <f t="shared" si="111"/>
        <v>#DIV/0!</v>
      </c>
      <c r="GS35" s="201" t="e">
        <f t="shared" si="111"/>
        <v>#DIV/0!</v>
      </c>
      <c r="GT35" s="201" t="e">
        <f t="shared" si="111"/>
        <v>#DIV/0!</v>
      </c>
      <c r="GU35" s="201" t="e">
        <f t="shared" si="111"/>
        <v>#DIV/0!</v>
      </c>
      <c r="GV35" s="201" t="e">
        <f t="shared" si="111"/>
        <v>#DIV/0!</v>
      </c>
      <c r="GW35" s="201" t="e">
        <f t="shared" si="111"/>
        <v>#DIV/0!</v>
      </c>
      <c r="GX35" s="201" t="e">
        <f t="shared" si="111"/>
        <v>#DIV/0!</v>
      </c>
      <c r="GY35" s="201" t="e">
        <f t="shared" si="111"/>
        <v>#DIV/0!</v>
      </c>
      <c r="GZ35" s="202" t="e">
        <f t="shared" si="111"/>
        <v>#DIV/0!</v>
      </c>
      <c r="HA35" s="203" t="e">
        <f t="shared" si="112"/>
        <v>#DIV/0!</v>
      </c>
      <c r="HB35" s="204" t="e">
        <f t="shared" si="149"/>
        <v>#DIV/0!</v>
      </c>
      <c r="HC35" s="197" t="e">
        <f t="shared" si="149"/>
        <v>#DIV/0!</v>
      </c>
      <c r="HD35" s="197" t="e">
        <f t="shared" si="149"/>
        <v>#DIV/0!</v>
      </c>
      <c r="HE35" s="197" t="e">
        <f t="shared" si="149"/>
        <v>#DIV/0!</v>
      </c>
      <c r="HF35" s="197" t="e">
        <f t="shared" si="149"/>
        <v>#DIV/0!</v>
      </c>
      <c r="HG35" s="197" t="e">
        <f t="shared" si="149"/>
        <v>#DIV/0!</v>
      </c>
      <c r="HH35" s="197" t="e">
        <f t="shared" si="149"/>
        <v>#DIV/0!</v>
      </c>
      <c r="HI35" s="197" t="e">
        <f t="shared" si="149"/>
        <v>#DIV/0!</v>
      </c>
      <c r="HJ35" s="197" t="e">
        <f t="shared" si="149"/>
        <v>#DIV/0!</v>
      </c>
      <c r="HK35" s="198" t="e">
        <f t="shared" si="149"/>
        <v>#DIV/0!</v>
      </c>
      <c r="HL35" s="203" t="e">
        <f t="shared" si="116"/>
        <v>#DIV/0!</v>
      </c>
      <c r="HM35" s="868" t="e">
        <f t="shared" si="151"/>
        <v>#DIV/0!</v>
      </c>
      <c r="HN35" s="869" t="e">
        <f t="shared" si="151"/>
        <v>#DIV/0!</v>
      </c>
      <c r="HO35" s="869" t="e">
        <f t="shared" si="151"/>
        <v>#DIV/0!</v>
      </c>
      <c r="HP35" s="869" t="e">
        <f t="shared" si="151"/>
        <v>#DIV/0!</v>
      </c>
      <c r="HQ35" s="869" t="e">
        <f t="shared" si="151"/>
        <v>#DIV/0!</v>
      </c>
      <c r="HR35" s="869" t="e">
        <f t="shared" si="151"/>
        <v>#DIV/0!</v>
      </c>
      <c r="HS35" s="869" t="e">
        <f t="shared" si="151"/>
        <v>#DIV/0!</v>
      </c>
      <c r="HT35" s="869" t="e">
        <f t="shared" si="151"/>
        <v>#DIV/0!</v>
      </c>
      <c r="HU35" s="869" t="e">
        <f t="shared" si="151"/>
        <v>#DIV/0!</v>
      </c>
      <c r="HV35" s="870" t="e">
        <f t="shared" si="151"/>
        <v>#DIV/0!</v>
      </c>
    </row>
    <row r="36" spans="1:230" ht="15.75" customHeight="1" thickBot="1" x14ac:dyDescent="0.2">
      <c r="A36" s="191">
        <v>56</v>
      </c>
      <c r="B36" s="192"/>
      <c r="C36" s="193"/>
      <c r="D36" s="193"/>
      <c r="E36" s="193"/>
      <c r="F36" s="193"/>
      <c r="G36" s="194"/>
      <c r="H36" s="194"/>
      <c r="I36" s="194"/>
      <c r="J36" s="194"/>
      <c r="K36" s="194"/>
      <c r="L36" s="166">
        <v>0</v>
      </c>
      <c r="M36" s="166">
        <v>0</v>
      </c>
      <c r="N36" s="166">
        <v>0</v>
      </c>
      <c r="O36" s="166">
        <v>0</v>
      </c>
      <c r="P36" s="166">
        <v>0</v>
      </c>
      <c r="Q36" s="166">
        <v>0</v>
      </c>
      <c r="R36" s="166">
        <v>0</v>
      </c>
      <c r="S36" s="166">
        <v>0</v>
      </c>
      <c r="T36" s="166">
        <v>0</v>
      </c>
      <c r="U36" s="859">
        <v>0</v>
      </c>
      <c r="V36" s="866">
        <f t="shared" si="95"/>
        <v>0</v>
      </c>
      <c r="W36" s="861">
        <f t="shared" si="96"/>
        <v>0</v>
      </c>
      <c r="X36" s="169">
        <v>0</v>
      </c>
      <c r="Y36" s="170">
        <v>0</v>
      </c>
      <c r="Z36" s="170">
        <v>0</v>
      </c>
      <c r="AA36" s="170">
        <v>0</v>
      </c>
      <c r="AB36" s="170">
        <v>0</v>
      </c>
      <c r="AC36" s="170">
        <v>0</v>
      </c>
      <c r="AD36" s="170">
        <v>0</v>
      </c>
      <c r="AE36" s="170">
        <v>0</v>
      </c>
      <c r="AF36" s="170">
        <v>0</v>
      </c>
      <c r="AG36" s="170">
        <v>0</v>
      </c>
      <c r="AH36" s="169">
        <v>0</v>
      </c>
      <c r="AI36" s="170">
        <v>0</v>
      </c>
      <c r="AJ36" s="170">
        <v>0</v>
      </c>
      <c r="AK36" s="170">
        <v>0</v>
      </c>
      <c r="AL36" s="170">
        <v>0</v>
      </c>
      <c r="AM36" s="170">
        <v>0</v>
      </c>
      <c r="AN36" s="170">
        <v>0</v>
      </c>
      <c r="AO36" s="170">
        <v>0</v>
      </c>
      <c r="AP36" s="170">
        <v>0</v>
      </c>
      <c r="AQ36" s="170">
        <v>0</v>
      </c>
      <c r="AR36" s="171">
        <f t="shared" si="97"/>
        <v>0</v>
      </c>
      <c r="AS36" s="169">
        <v>0</v>
      </c>
      <c r="AT36" s="170">
        <v>0</v>
      </c>
      <c r="AU36" s="170">
        <v>0</v>
      </c>
      <c r="AV36" s="170">
        <v>0</v>
      </c>
      <c r="AW36" s="170">
        <v>0</v>
      </c>
      <c r="AX36" s="170">
        <v>0</v>
      </c>
      <c r="AY36" s="170">
        <v>0</v>
      </c>
      <c r="AZ36" s="170">
        <v>0</v>
      </c>
      <c r="BA36" s="170">
        <v>0</v>
      </c>
      <c r="BB36" s="170">
        <v>0</v>
      </c>
      <c r="BC36" s="169">
        <v>0</v>
      </c>
      <c r="BD36" s="170">
        <v>0</v>
      </c>
      <c r="BE36" s="170">
        <v>0</v>
      </c>
      <c r="BF36" s="170">
        <v>0</v>
      </c>
      <c r="BG36" s="170">
        <v>0</v>
      </c>
      <c r="BH36" s="170">
        <v>0</v>
      </c>
      <c r="BI36" s="170">
        <v>0</v>
      </c>
      <c r="BJ36" s="170">
        <v>0</v>
      </c>
      <c r="BK36" s="170">
        <v>0</v>
      </c>
      <c r="BL36" s="170">
        <v>0</v>
      </c>
      <c r="BM36" s="862">
        <f t="shared" si="98"/>
        <v>0</v>
      </c>
      <c r="BN36" s="169">
        <v>0</v>
      </c>
      <c r="BO36" s="170">
        <v>0</v>
      </c>
      <c r="BP36" s="170">
        <v>0</v>
      </c>
      <c r="BQ36" s="170">
        <v>0</v>
      </c>
      <c r="BR36" s="170">
        <v>0</v>
      </c>
      <c r="BS36" s="170">
        <v>0</v>
      </c>
      <c r="BT36" s="170">
        <v>0</v>
      </c>
      <c r="BU36" s="170">
        <v>0</v>
      </c>
      <c r="BV36" s="170">
        <v>0</v>
      </c>
      <c r="BW36" s="170">
        <v>0</v>
      </c>
      <c r="BX36" s="172" t="e">
        <f t="shared" si="99"/>
        <v>#DIV/0!</v>
      </c>
      <c r="BY36" s="173" t="e">
        <f t="shared" si="100"/>
        <v>#DIV/0!</v>
      </c>
      <c r="BZ36" s="169" t="e">
        <f t="shared" si="117"/>
        <v>#DIV/0!</v>
      </c>
      <c r="CA36" s="170" t="e">
        <f t="shared" si="118"/>
        <v>#DIV/0!</v>
      </c>
      <c r="CB36" s="170" t="e">
        <f t="shared" si="119"/>
        <v>#DIV/0!</v>
      </c>
      <c r="CC36" s="170" t="e">
        <f t="shared" si="120"/>
        <v>#DIV/0!</v>
      </c>
      <c r="CD36" s="170" t="e">
        <f t="shared" si="121"/>
        <v>#DIV/0!</v>
      </c>
      <c r="CE36" s="170" t="e">
        <f t="shared" si="122"/>
        <v>#DIV/0!</v>
      </c>
      <c r="CF36" s="170" t="e">
        <f t="shared" si="123"/>
        <v>#DIV/0!</v>
      </c>
      <c r="CG36" s="170" t="e">
        <f t="shared" si="124"/>
        <v>#DIV/0!</v>
      </c>
      <c r="CH36" s="170" t="e">
        <f t="shared" si="125"/>
        <v>#DIV/0!</v>
      </c>
      <c r="CI36" s="170" t="e">
        <f t="shared" si="126"/>
        <v>#DIV/0!</v>
      </c>
      <c r="CJ36" s="169" t="e">
        <f t="shared" si="127"/>
        <v>#DIV/0!</v>
      </c>
      <c r="CK36" s="170" t="e">
        <f t="shared" si="128"/>
        <v>#DIV/0!</v>
      </c>
      <c r="CL36" s="170" t="e">
        <f t="shared" si="129"/>
        <v>#DIV/0!</v>
      </c>
      <c r="CM36" s="170" t="e">
        <f t="shared" si="130"/>
        <v>#DIV/0!</v>
      </c>
      <c r="CN36" s="170" t="e">
        <f t="shared" si="131"/>
        <v>#DIV/0!</v>
      </c>
      <c r="CO36" s="170" t="e">
        <f t="shared" si="132"/>
        <v>#DIV/0!</v>
      </c>
      <c r="CP36" s="170" t="e">
        <f t="shared" si="22"/>
        <v>#DIV/0!</v>
      </c>
      <c r="CQ36" s="170" t="e">
        <f t="shared" si="22"/>
        <v>#DIV/0!</v>
      </c>
      <c r="CR36" s="170" t="e">
        <f t="shared" si="22"/>
        <v>#DIV/0!</v>
      </c>
      <c r="CS36" s="170" t="e">
        <f t="shared" si="22"/>
        <v>#DIV/0!</v>
      </c>
      <c r="CT36" s="174" t="e">
        <f t="shared" si="101"/>
        <v>#DIV/0!</v>
      </c>
      <c r="CU36" s="169" t="e">
        <f t="shared" si="133"/>
        <v>#DIV/0!</v>
      </c>
      <c r="CV36" s="170" t="e">
        <f t="shared" si="134"/>
        <v>#DIV/0!</v>
      </c>
      <c r="CW36" s="170" t="e">
        <f t="shared" si="135"/>
        <v>#DIV/0!</v>
      </c>
      <c r="CX36" s="170" t="e">
        <f t="shared" si="136"/>
        <v>#DIV/0!</v>
      </c>
      <c r="CY36" s="170" t="e">
        <f t="shared" si="137"/>
        <v>#DIV/0!</v>
      </c>
      <c r="CZ36" s="170" t="e">
        <f t="shared" si="138"/>
        <v>#DIV/0!</v>
      </c>
      <c r="DA36" s="170" t="e">
        <f t="shared" si="139"/>
        <v>#DIV/0!</v>
      </c>
      <c r="DB36" s="170" t="e">
        <f t="shared" si="140"/>
        <v>#DIV/0!</v>
      </c>
      <c r="DC36" s="170" t="e">
        <f t="shared" si="141"/>
        <v>#DIV/0!</v>
      </c>
      <c r="DD36" s="170" t="e">
        <f t="shared" si="142"/>
        <v>#DIV/0!</v>
      </c>
      <c r="DE36" s="169" t="e">
        <f t="shared" si="143"/>
        <v>#DIV/0!</v>
      </c>
      <c r="DF36" s="170" t="e">
        <f t="shared" si="144"/>
        <v>#DIV/0!</v>
      </c>
      <c r="DG36" s="170" t="e">
        <f t="shared" si="145"/>
        <v>#DIV/0!</v>
      </c>
      <c r="DH36" s="170" t="e">
        <f t="shared" si="146"/>
        <v>#DIV/0!</v>
      </c>
      <c r="DI36" s="170" t="e">
        <f t="shared" si="147"/>
        <v>#DIV/0!</v>
      </c>
      <c r="DJ36" s="170" t="e">
        <f t="shared" si="148"/>
        <v>#DIV/0!</v>
      </c>
      <c r="DK36" s="170" t="e">
        <f t="shared" si="39"/>
        <v>#DIV/0!</v>
      </c>
      <c r="DL36" s="170" t="e">
        <f t="shared" si="39"/>
        <v>#DIV/0!</v>
      </c>
      <c r="DM36" s="170" t="e">
        <f t="shared" si="39"/>
        <v>#DIV/0!</v>
      </c>
      <c r="DN36" s="863" t="e">
        <f t="shared" si="39"/>
        <v>#DIV/0!</v>
      </c>
      <c r="DO36" s="864" t="e">
        <f t="shared" si="102"/>
        <v>#DIV/0!</v>
      </c>
      <c r="DP36" s="169" t="e">
        <f t="shared" si="103"/>
        <v>#DIV/0!</v>
      </c>
      <c r="DQ36" s="170" t="e">
        <f t="shared" si="103"/>
        <v>#DIV/0!</v>
      </c>
      <c r="DR36" s="170" t="e">
        <f t="shared" si="103"/>
        <v>#DIV/0!</v>
      </c>
      <c r="DS36" s="170" t="e">
        <f t="shared" si="103"/>
        <v>#DIV/0!</v>
      </c>
      <c r="DT36" s="170" t="e">
        <f t="shared" si="103"/>
        <v>#DIV/0!</v>
      </c>
      <c r="DU36" s="170" t="e">
        <f t="shared" si="103"/>
        <v>#DIV/0!</v>
      </c>
      <c r="DV36" s="170" t="e">
        <f t="shared" si="103"/>
        <v>#DIV/0!</v>
      </c>
      <c r="DW36" s="170" t="e">
        <f t="shared" si="103"/>
        <v>#DIV/0!</v>
      </c>
      <c r="DX36" s="170" t="e">
        <f t="shared" si="103"/>
        <v>#DIV/0!</v>
      </c>
      <c r="DY36" s="170" t="e">
        <f t="shared" si="103"/>
        <v>#DIV/0!</v>
      </c>
      <c r="DZ36" s="175" t="e">
        <f t="shared" si="104"/>
        <v>#DIV/0!</v>
      </c>
      <c r="EA36" s="176" t="e">
        <f t="shared" si="105"/>
        <v>#DIV/0!</v>
      </c>
      <c r="EB36" s="177" t="e">
        <f t="shared" si="41"/>
        <v>#DIV/0!</v>
      </c>
      <c r="EC36" s="166" t="e">
        <f t="shared" si="42"/>
        <v>#DIV/0!</v>
      </c>
      <c r="ED36" s="166" t="e">
        <f t="shared" si="43"/>
        <v>#DIV/0!</v>
      </c>
      <c r="EE36" s="166" t="e">
        <f t="shared" si="44"/>
        <v>#DIV/0!</v>
      </c>
      <c r="EF36" s="166" t="e">
        <f t="shared" si="45"/>
        <v>#DIV/0!</v>
      </c>
      <c r="EG36" s="166" t="e">
        <f t="shared" si="46"/>
        <v>#DIV/0!</v>
      </c>
      <c r="EH36" s="166" t="e">
        <f t="shared" si="47"/>
        <v>#DIV/0!</v>
      </c>
      <c r="EI36" s="166" t="e">
        <f t="shared" si="48"/>
        <v>#DIV/0!</v>
      </c>
      <c r="EJ36" s="166" t="e">
        <f t="shared" si="49"/>
        <v>#DIV/0!</v>
      </c>
      <c r="EK36" s="166" t="e">
        <f t="shared" si="50"/>
        <v>#DIV/0!</v>
      </c>
      <c r="EL36" s="177" t="e">
        <f t="shared" si="51"/>
        <v>#DIV/0!</v>
      </c>
      <c r="EM36" s="166" t="e">
        <f t="shared" si="52"/>
        <v>#DIV/0!</v>
      </c>
      <c r="EN36" s="166" t="e">
        <f t="shared" si="53"/>
        <v>#DIV/0!</v>
      </c>
      <c r="EO36" s="166" t="e">
        <f t="shared" si="54"/>
        <v>#DIV/0!</v>
      </c>
      <c r="EP36" s="166" t="e">
        <f t="shared" si="55"/>
        <v>#DIV/0!</v>
      </c>
      <c r="EQ36" s="166" t="e">
        <f t="shared" si="56"/>
        <v>#DIV/0!</v>
      </c>
      <c r="ER36" s="166" t="e">
        <f t="shared" si="57"/>
        <v>#DIV/0!</v>
      </c>
      <c r="ES36" s="166" t="e">
        <f t="shared" si="58"/>
        <v>#DIV/0!</v>
      </c>
      <c r="ET36" s="166" t="e">
        <f t="shared" si="59"/>
        <v>#DIV/0!</v>
      </c>
      <c r="EU36" s="166" t="e">
        <f t="shared" si="60"/>
        <v>#DIV/0!</v>
      </c>
      <c r="EV36" s="178" t="e">
        <f t="shared" si="106"/>
        <v>#DIV/0!</v>
      </c>
      <c r="EW36" s="177" t="e">
        <f t="shared" si="61"/>
        <v>#DIV/0!</v>
      </c>
      <c r="EX36" s="166" t="e">
        <f t="shared" si="62"/>
        <v>#DIV/0!</v>
      </c>
      <c r="EY36" s="166" t="e">
        <f t="shared" si="63"/>
        <v>#DIV/0!</v>
      </c>
      <c r="EZ36" s="166" t="e">
        <f t="shared" si="64"/>
        <v>#DIV/0!</v>
      </c>
      <c r="FA36" s="166" t="e">
        <f t="shared" si="65"/>
        <v>#DIV/0!</v>
      </c>
      <c r="FB36" s="166" t="e">
        <f t="shared" si="66"/>
        <v>#DIV/0!</v>
      </c>
      <c r="FC36" s="166" t="e">
        <f t="shared" si="67"/>
        <v>#DIV/0!</v>
      </c>
      <c r="FD36" s="166" t="e">
        <f t="shared" si="68"/>
        <v>#DIV/0!</v>
      </c>
      <c r="FE36" s="166" t="e">
        <f t="shared" si="69"/>
        <v>#DIV/0!</v>
      </c>
      <c r="FF36" s="166" t="e">
        <f t="shared" si="70"/>
        <v>#DIV/0!</v>
      </c>
      <c r="FG36" s="177" t="e">
        <f t="shared" si="71"/>
        <v>#DIV/0!</v>
      </c>
      <c r="FH36" s="166" t="e">
        <f t="shared" si="72"/>
        <v>#DIV/0!</v>
      </c>
      <c r="FI36" s="166" t="e">
        <f t="shared" si="73"/>
        <v>#DIV/0!</v>
      </c>
      <c r="FJ36" s="166" t="e">
        <f t="shared" si="74"/>
        <v>#DIV/0!</v>
      </c>
      <c r="FK36" s="166" t="e">
        <f t="shared" si="75"/>
        <v>#DIV/0!</v>
      </c>
      <c r="FL36" s="166" t="e">
        <f t="shared" si="76"/>
        <v>#DIV/0!</v>
      </c>
      <c r="FM36" s="166" t="e">
        <f t="shared" si="77"/>
        <v>#DIV/0!</v>
      </c>
      <c r="FN36" s="166" t="e">
        <f t="shared" si="78"/>
        <v>#DIV/0!</v>
      </c>
      <c r="FO36" s="166" t="e">
        <f t="shared" si="79"/>
        <v>#DIV/0!</v>
      </c>
      <c r="FP36" s="859" t="e">
        <f t="shared" si="80"/>
        <v>#DIV/0!</v>
      </c>
      <c r="FQ36" s="867" t="e">
        <f t="shared" si="107"/>
        <v>#DIV/0!</v>
      </c>
      <c r="FR36" s="177" t="e">
        <f t="shared" si="81"/>
        <v>#DIV/0!</v>
      </c>
      <c r="FS36" s="166" t="e">
        <f t="shared" si="82"/>
        <v>#DIV/0!</v>
      </c>
      <c r="FT36" s="166" t="e">
        <f t="shared" si="83"/>
        <v>#DIV/0!</v>
      </c>
      <c r="FU36" s="166" t="e">
        <f t="shared" si="84"/>
        <v>#DIV/0!</v>
      </c>
      <c r="FV36" s="166" t="e">
        <f t="shared" si="85"/>
        <v>#DIV/0!</v>
      </c>
      <c r="FW36" s="166" t="e">
        <f t="shared" si="86"/>
        <v>#DIV/0!</v>
      </c>
      <c r="FX36" s="166" t="e">
        <f t="shared" si="87"/>
        <v>#DIV/0!</v>
      </c>
      <c r="FY36" s="166" t="e">
        <f t="shared" si="88"/>
        <v>#DIV/0!</v>
      </c>
      <c r="FZ36" s="166" t="e">
        <f t="shared" si="89"/>
        <v>#DIV/0!</v>
      </c>
      <c r="GA36" s="166" t="e">
        <f t="shared" si="90"/>
        <v>#DIV/0!</v>
      </c>
      <c r="GD36" s="1713"/>
      <c r="GE36" s="195" t="e">
        <f t="shared" si="108"/>
        <v>#DIV/0!</v>
      </c>
      <c r="GF36" s="204" t="e">
        <f t="shared" si="109"/>
        <v>#DIV/0!</v>
      </c>
      <c r="GG36" s="197" t="e">
        <f t="shared" si="109"/>
        <v>#DIV/0!</v>
      </c>
      <c r="GH36" s="197" t="e">
        <f t="shared" si="109"/>
        <v>#DIV/0!</v>
      </c>
      <c r="GI36" s="197" t="e">
        <f t="shared" si="109"/>
        <v>#DIV/0!</v>
      </c>
      <c r="GJ36" s="197" t="e">
        <f t="shared" si="109"/>
        <v>#DIV/0!</v>
      </c>
      <c r="GK36" s="197" t="e">
        <f>HA36+#REF!</f>
        <v>#DIV/0!</v>
      </c>
      <c r="GL36" s="197" t="e">
        <f>HB36+#REF!</f>
        <v>#DIV/0!</v>
      </c>
      <c r="GM36" s="197" t="e">
        <f>HC36+#REF!</f>
        <v>#DIV/0!</v>
      </c>
      <c r="GN36" s="197" t="e">
        <f>HD36+#REF!</f>
        <v>#DIV/0!</v>
      </c>
      <c r="GO36" s="198" t="e">
        <f>HE36+#REF!</f>
        <v>#DIV/0!</v>
      </c>
      <c r="GP36" s="205" t="e">
        <f t="shared" si="110"/>
        <v>#DIV/0!</v>
      </c>
      <c r="GQ36" s="200" t="e">
        <f t="shared" si="111"/>
        <v>#DIV/0!</v>
      </c>
      <c r="GR36" s="201" t="e">
        <f t="shared" si="111"/>
        <v>#DIV/0!</v>
      </c>
      <c r="GS36" s="201" t="e">
        <f t="shared" si="111"/>
        <v>#DIV/0!</v>
      </c>
      <c r="GT36" s="201" t="e">
        <f t="shared" si="111"/>
        <v>#DIV/0!</v>
      </c>
      <c r="GU36" s="201" t="e">
        <f t="shared" si="111"/>
        <v>#DIV/0!</v>
      </c>
      <c r="GV36" s="201" t="e">
        <f t="shared" si="111"/>
        <v>#DIV/0!</v>
      </c>
      <c r="GW36" s="201" t="e">
        <f t="shared" si="111"/>
        <v>#DIV/0!</v>
      </c>
      <c r="GX36" s="201" t="e">
        <f t="shared" si="111"/>
        <v>#DIV/0!</v>
      </c>
      <c r="GY36" s="201" t="e">
        <f t="shared" si="111"/>
        <v>#DIV/0!</v>
      </c>
      <c r="GZ36" s="202" t="e">
        <f t="shared" si="111"/>
        <v>#DIV/0!</v>
      </c>
      <c r="HA36" s="203" t="e">
        <f t="shared" si="112"/>
        <v>#DIV/0!</v>
      </c>
      <c r="HB36" s="204" t="e">
        <f t="shared" si="149"/>
        <v>#DIV/0!</v>
      </c>
      <c r="HC36" s="197" t="e">
        <f t="shared" si="149"/>
        <v>#DIV/0!</v>
      </c>
      <c r="HD36" s="197" t="e">
        <f t="shared" si="149"/>
        <v>#DIV/0!</v>
      </c>
      <c r="HE36" s="197" t="e">
        <f t="shared" si="149"/>
        <v>#DIV/0!</v>
      </c>
      <c r="HF36" s="197" t="e">
        <f t="shared" si="149"/>
        <v>#DIV/0!</v>
      </c>
      <c r="HG36" s="197" t="e">
        <f t="shared" si="149"/>
        <v>#DIV/0!</v>
      </c>
      <c r="HH36" s="197" t="e">
        <f t="shared" si="149"/>
        <v>#DIV/0!</v>
      </c>
      <c r="HI36" s="197" t="e">
        <f t="shared" si="149"/>
        <v>#DIV/0!</v>
      </c>
      <c r="HJ36" s="197" t="e">
        <f t="shared" si="149"/>
        <v>#DIV/0!</v>
      </c>
      <c r="HK36" s="198" t="e">
        <f t="shared" si="149"/>
        <v>#DIV/0!</v>
      </c>
      <c r="HL36" s="203" t="e">
        <f t="shared" si="116"/>
        <v>#DIV/0!</v>
      </c>
      <c r="HM36" s="868" t="e">
        <f t="shared" si="151"/>
        <v>#DIV/0!</v>
      </c>
      <c r="HN36" s="869" t="e">
        <f t="shared" si="151"/>
        <v>#DIV/0!</v>
      </c>
      <c r="HO36" s="869" t="e">
        <f t="shared" si="151"/>
        <v>#DIV/0!</v>
      </c>
      <c r="HP36" s="869" t="e">
        <f t="shared" si="151"/>
        <v>#DIV/0!</v>
      </c>
      <c r="HQ36" s="869" t="e">
        <f t="shared" si="151"/>
        <v>#DIV/0!</v>
      </c>
      <c r="HR36" s="869" t="e">
        <f t="shared" si="151"/>
        <v>#DIV/0!</v>
      </c>
      <c r="HS36" s="869" t="e">
        <f t="shared" si="151"/>
        <v>#DIV/0!</v>
      </c>
      <c r="HT36" s="869" t="e">
        <f t="shared" si="151"/>
        <v>#DIV/0!</v>
      </c>
      <c r="HU36" s="869" t="e">
        <f t="shared" si="151"/>
        <v>#DIV/0!</v>
      </c>
      <c r="HV36" s="870" t="e">
        <f t="shared" si="151"/>
        <v>#DIV/0!</v>
      </c>
    </row>
    <row r="37" spans="1:230" ht="15.75" customHeight="1" thickBot="1" x14ac:dyDescent="0.2">
      <c r="A37" s="191">
        <v>58</v>
      </c>
      <c r="B37" s="192"/>
      <c r="C37" s="193"/>
      <c r="D37" s="193"/>
      <c r="E37" s="193"/>
      <c r="F37" s="193"/>
      <c r="G37" s="194"/>
      <c r="H37" s="194"/>
      <c r="I37" s="194"/>
      <c r="J37" s="194"/>
      <c r="K37" s="194"/>
      <c r="L37" s="166">
        <v>0</v>
      </c>
      <c r="M37" s="166">
        <v>0</v>
      </c>
      <c r="N37" s="166">
        <v>0</v>
      </c>
      <c r="O37" s="166">
        <v>0</v>
      </c>
      <c r="P37" s="166">
        <v>0</v>
      </c>
      <c r="Q37" s="166">
        <v>0</v>
      </c>
      <c r="R37" s="166">
        <v>0</v>
      </c>
      <c r="S37" s="166">
        <v>0</v>
      </c>
      <c r="T37" s="166">
        <v>0</v>
      </c>
      <c r="U37" s="859">
        <v>0</v>
      </c>
      <c r="V37" s="866">
        <f t="shared" si="95"/>
        <v>0</v>
      </c>
      <c r="W37" s="861">
        <f t="shared" si="96"/>
        <v>0</v>
      </c>
      <c r="X37" s="169">
        <v>0</v>
      </c>
      <c r="Y37" s="170">
        <v>0</v>
      </c>
      <c r="Z37" s="170">
        <v>0</v>
      </c>
      <c r="AA37" s="170">
        <v>0</v>
      </c>
      <c r="AB37" s="170">
        <v>0</v>
      </c>
      <c r="AC37" s="170">
        <v>0</v>
      </c>
      <c r="AD37" s="170">
        <v>0</v>
      </c>
      <c r="AE37" s="170">
        <v>0</v>
      </c>
      <c r="AF37" s="170">
        <v>0</v>
      </c>
      <c r="AG37" s="170">
        <v>0</v>
      </c>
      <c r="AH37" s="169">
        <v>0</v>
      </c>
      <c r="AI37" s="170">
        <v>0</v>
      </c>
      <c r="AJ37" s="170">
        <v>0</v>
      </c>
      <c r="AK37" s="170">
        <v>0</v>
      </c>
      <c r="AL37" s="170">
        <v>0</v>
      </c>
      <c r="AM37" s="170">
        <v>0</v>
      </c>
      <c r="AN37" s="170">
        <v>0</v>
      </c>
      <c r="AO37" s="170">
        <v>0</v>
      </c>
      <c r="AP37" s="170">
        <v>0</v>
      </c>
      <c r="AQ37" s="170">
        <v>0</v>
      </c>
      <c r="AR37" s="171">
        <f t="shared" si="97"/>
        <v>0</v>
      </c>
      <c r="AS37" s="169">
        <v>0</v>
      </c>
      <c r="AT37" s="170">
        <v>0</v>
      </c>
      <c r="AU37" s="170">
        <v>0</v>
      </c>
      <c r="AV37" s="170">
        <v>0</v>
      </c>
      <c r="AW37" s="170">
        <v>0</v>
      </c>
      <c r="AX37" s="170">
        <v>0</v>
      </c>
      <c r="AY37" s="170">
        <v>0</v>
      </c>
      <c r="AZ37" s="170">
        <v>0</v>
      </c>
      <c r="BA37" s="170">
        <v>0</v>
      </c>
      <c r="BB37" s="170">
        <v>0</v>
      </c>
      <c r="BC37" s="169">
        <v>0</v>
      </c>
      <c r="BD37" s="170">
        <v>0</v>
      </c>
      <c r="BE37" s="170">
        <v>0</v>
      </c>
      <c r="BF37" s="170">
        <v>0</v>
      </c>
      <c r="BG37" s="170">
        <v>0</v>
      </c>
      <c r="BH37" s="170">
        <v>0</v>
      </c>
      <c r="BI37" s="170">
        <v>0</v>
      </c>
      <c r="BJ37" s="170">
        <v>0</v>
      </c>
      <c r="BK37" s="170">
        <v>0</v>
      </c>
      <c r="BL37" s="170">
        <v>0</v>
      </c>
      <c r="BM37" s="862">
        <f t="shared" si="98"/>
        <v>0</v>
      </c>
      <c r="BN37" s="169">
        <v>0</v>
      </c>
      <c r="BO37" s="170">
        <v>0</v>
      </c>
      <c r="BP37" s="170">
        <v>0</v>
      </c>
      <c r="BQ37" s="170">
        <v>0</v>
      </c>
      <c r="BR37" s="170">
        <v>0</v>
      </c>
      <c r="BS37" s="170">
        <v>0</v>
      </c>
      <c r="BT37" s="170">
        <v>0</v>
      </c>
      <c r="BU37" s="170">
        <v>0</v>
      </c>
      <c r="BV37" s="170">
        <v>0</v>
      </c>
      <c r="BW37" s="170">
        <v>0</v>
      </c>
      <c r="BX37" s="172" t="e">
        <f t="shared" si="99"/>
        <v>#DIV/0!</v>
      </c>
      <c r="BY37" s="173" t="e">
        <f t="shared" si="100"/>
        <v>#DIV/0!</v>
      </c>
      <c r="BZ37" s="169" t="e">
        <f t="shared" si="117"/>
        <v>#DIV/0!</v>
      </c>
      <c r="CA37" s="170" t="e">
        <f t="shared" si="118"/>
        <v>#DIV/0!</v>
      </c>
      <c r="CB37" s="170" t="e">
        <f t="shared" si="119"/>
        <v>#DIV/0!</v>
      </c>
      <c r="CC37" s="170" t="e">
        <f t="shared" si="120"/>
        <v>#DIV/0!</v>
      </c>
      <c r="CD37" s="170" t="e">
        <f t="shared" si="121"/>
        <v>#DIV/0!</v>
      </c>
      <c r="CE37" s="170" t="e">
        <f t="shared" si="122"/>
        <v>#DIV/0!</v>
      </c>
      <c r="CF37" s="170" t="e">
        <f t="shared" si="123"/>
        <v>#DIV/0!</v>
      </c>
      <c r="CG37" s="170" t="e">
        <f t="shared" si="124"/>
        <v>#DIV/0!</v>
      </c>
      <c r="CH37" s="170" t="e">
        <f t="shared" si="125"/>
        <v>#DIV/0!</v>
      </c>
      <c r="CI37" s="170" t="e">
        <f t="shared" si="126"/>
        <v>#DIV/0!</v>
      </c>
      <c r="CJ37" s="169" t="e">
        <f t="shared" si="127"/>
        <v>#DIV/0!</v>
      </c>
      <c r="CK37" s="170" t="e">
        <f t="shared" si="128"/>
        <v>#DIV/0!</v>
      </c>
      <c r="CL37" s="170" t="e">
        <f t="shared" si="129"/>
        <v>#DIV/0!</v>
      </c>
      <c r="CM37" s="170" t="e">
        <f t="shared" si="130"/>
        <v>#DIV/0!</v>
      </c>
      <c r="CN37" s="170" t="e">
        <f t="shared" si="131"/>
        <v>#DIV/0!</v>
      </c>
      <c r="CO37" s="170" t="e">
        <f t="shared" si="132"/>
        <v>#DIV/0!</v>
      </c>
      <c r="CP37" s="170" t="e">
        <f t="shared" si="22"/>
        <v>#DIV/0!</v>
      </c>
      <c r="CQ37" s="170" t="e">
        <f t="shared" si="22"/>
        <v>#DIV/0!</v>
      </c>
      <c r="CR37" s="170" t="e">
        <f t="shared" si="22"/>
        <v>#DIV/0!</v>
      </c>
      <c r="CS37" s="170" t="e">
        <f t="shared" si="22"/>
        <v>#DIV/0!</v>
      </c>
      <c r="CT37" s="174" t="e">
        <f t="shared" si="101"/>
        <v>#DIV/0!</v>
      </c>
      <c r="CU37" s="169" t="e">
        <f t="shared" si="133"/>
        <v>#DIV/0!</v>
      </c>
      <c r="CV37" s="170" t="e">
        <f t="shared" si="134"/>
        <v>#DIV/0!</v>
      </c>
      <c r="CW37" s="170" t="e">
        <f t="shared" si="135"/>
        <v>#DIV/0!</v>
      </c>
      <c r="CX37" s="170" t="e">
        <f t="shared" si="136"/>
        <v>#DIV/0!</v>
      </c>
      <c r="CY37" s="170" t="e">
        <f t="shared" si="137"/>
        <v>#DIV/0!</v>
      </c>
      <c r="CZ37" s="170" t="e">
        <f t="shared" si="138"/>
        <v>#DIV/0!</v>
      </c>
      <c r="DA37" s="170" t="e">
        <f t="shared" si="139"/>
        <v>#DIV/0!</v>
      </c>
      <c r="DB37" s="170" t="e">
        <f t="shared" si="140"/>
        <v>#DIV/0!</v>
      </c>
      <c r="DC37" s="170" t="e">
        <f t="shared" si="141"/>
        <v>#DIV/0!</v>
      </c>
      <c r="DD37" s="170" t="e">
        <f t="shared" si="142"/>
        <v>#DIV/0!</v>
      </c>
      <c r="DE37" s="169" t="e">
        <f t="shared" si="143"/>
        <v>#DIV/0!</v>
      </c>
      <c r="DF37" s="170" t="e">
        <f t="shared" si="144"/>
        <v>#DIV/0!</v>
      </c>
      <c r="DG37" s="170" t="e">
        <f t="shared" si="145"/>
        <v>#DIV/0!</v>
      </c>
      <c r="DH37" s="170" t="e">
        <f t="shared" si="146"/>
        <v>#DIV/0!</v>
      </c>
      <c r="DI37" s="170" t="e">
        <f t="shared" si="147"/>
        <v>#DIV/0!</v>
      </c>
      <c r="DJ37" s="170" t="e">
        <f t="shared" si="148"/>
        <v>#DIV/0!</v>
      </c>
      <c r="DK37" s="170" t="e">
        <f t="shared" si="39"/>
        <v>#DIV/0!</v>
      </c>
      <c r="DL37" s="170" t="e">
        <f t="shared" si="39"/>
        <v>#DIV/0!</v>
      </c>
      <c r="DM37" s="170" t="e">
        <f t="shared" si="39"/>
        <v>#DIV/0!</v>
      </c>
      <c r="DN37" s="863" t="e">
        <f t="shared" si="39"/>
        <v>#DIV/0!</v>
      </c>
      <c r="DO37" s="864" t="e">
        <f t="shared" si="102"/>
        <v>#DIV/0!</v>
      </c>
      <c r="DP37" s="169" t="e">
        <f t="shared" si="103"/>
        <v>#DIV/0!</v>
      </c>
      <c r="DQ37" s="170" t="e">
        <f t="shared" si="103"/>
        <v>#DIV/0!</v>
      </c>
      <c r="DR37" s="170" t="e">
        <f t="shared" si="103"/>
        <v>#DIV/0!</v>
      </c>
      <c r="DS37" s="170" t="e">
        <f t="shared" si="103"/>
        <v>#DIV/0!</v>
      </c>
      <c r="DT37" s="170" t="e">
        <f t="shared" si="103"/>
        <v>#DIV/0!</v>
      </c>
      <c r="DU37" s="170" t="e">
        <f t="shared" si="103"/>
        <v>#DIV/0!</v>
      </c>
      <c r="DV37" s="170" t="e">
        <f t="shared" si="103"/>
        <v>#DIV/0!</v>
      </c>
      <c r="DW37" s="170" t="e">
        <f t="shared" si="103"/>
        <v>#DIV/0!</v>
      </c>
      <c r="DX37" s="170" t="e">
        <f t="shared" si="103"/>
        <v>#DIV/0!</v>
      </c>
      <c r="DY37" s="170" t="e">
        <f t="shared" si="103"/>
        <v>#DIV/0!</v>
      </c>
      <c r="DZ37" s="175" t="e">
        <f t="shared" si="104"/>
        <v>#DIV/0!</v>
      </c>
      <c r="EA37" s="176" t="e">
        <f t="shared" si="105"/>
        <v>#DIV/0!</v>
      </c>
      <c r="EB37" s="177" t="e">
        <f t="shared" si="41"/>
        <v>#DIV/0!</v>
      </c>
      <c r="EC37" s="166" t="e">
        <f t="shared" si="42"/>
        <v>#DIV/0!</v>
      </c>
      <c r="ED37" s="166" t="e">
        <f t="shared" si="43"/>
        <v>#DIV/0!</v>
      </c>
      <c r="EE37" s="166" t="e">
        <f t="shared" si="44"/>
        <v>#DIV/0!</v>
      </c>
      <c r="EF37" s="166" t="e">
        <f t="shared" si="45"/>
        <v>#DIV/0!</v>
      </c>
      <c r="EG37" s="166" t="e">
        <f t="shared" si="46"/>
        <v>#DIV/0!</v>
      </c>
      <c r="EH37" s="166" t="e">
        <f t="shared" si="47"/>
        <v>#DIV/0!</v>
      </c>
      <c r="EI37" s="166" t="e">
        <f t="shared" si="48"/>
        <v>#DIV/0!</v>
      </c>
      <c r="EJ37" s="166" t="e">
        <f t="shared" si="49"/>
        <v>#DIV/0!</v>
      </c>
      <c r="EK37" s="166" t="e">
        <f t="shared" si="50"/>
        <v>#DIV/0!</v>
      </c>
      <c r="EL37" s="177" t="e">
        <f t="shared" si="51"/>
        <v>#DIV/0!</v>
      </c>
      <c r="EM37" s="166" t="e">
        <f t="shared" si="52"/>
        <v>#DIV/0!</v>
      </c>
      <c r="EN37" s="166" t="e">
        <f t="shared" si="53"/>
        <v>#DIV/0!</v>
      </c>
      <c r="EO37" s="166" t="e">
        <f t="shared" si="54"/>
        <v>#DIV/0!</v>
      </c>
      <c r="EP37" s="166" t="e">
        <f t="shared" si="55"/>
        <v>#DIV/0!</v>
      </c>
      <c r="EQ37" s="166" t="e">
        <f t="shared" si="56"/>
        <v>#DIV/0!</v>
      </c>
      <c r="ER37" s="166" t="e">
        <f t="shared" si="57"/>
        <v>#DIV/0!</v>
      </c>
      <c r="ES37" s="166" t="e">
        <f t="shared" si="58"/>
        <v>#DIV/0!</v>
      </c>
      <c r="ET37" s="166" t="e">
        <f t="shared" si="59"/>
        <v>#DIV/0!</v>
      </c>
      <c r="EU37" s="166" t="e">
        <f t="shared" si="60"/>
        <v>#DIV/0!</v>
      </c>
      <c r="EV37" s="178" t="e">
        <f t="shared" si="106"/>
        <v>#DIV/0!</v>
      </c>
      <c r="EW37" s="177" t="e">
        <f t="shared" si="61"/>
        <v>#DIV/0!</v>
      </c>
      <c r="EX37" s="166" t="e">
        <f t="shared" si="62"/>
        <v>#DIV/0!</v>
      </c>
      <c r="EY37" s="166" t="e">
        <f t="shared" si="63"/>
        <v>#DIV/0!</v>
      </c>
      <c r="EZ37" s="166" t="e">
        <f t="shared" si="64"/>
        <v>#DIV/0!</v>
      </c>
      <c r="FA37" s="166" t="e">
        <f t="shared" si="65"/>
        <v>#DIV/0!</v>
      </c>
      <c r="FB37" s="166" t="e">
        <f t="shared" si="66"/>
        <v>#DIV/0!</v>
      </c>
      <c r="FC37" s="166" t="e">
        <f t="shared" si="67"/>
        <v>#DIV/0!</v>
      </c>
      <c r="FD37" s="166" t="e">
        <f t="shared" si="68"/>
        <v>#DIV/0!</v>
      </c>
      <c r="FE37" s="166" t="e">
        <f t="shared" si="69"/>
        <v>#DIV/0!</v>
      </c>
      <c r="FF37" s="166" t="e">
        <f t="shared" si="70"/>
        <v>#DIV/0!</v>
      </c>
      <c r="FG37" s="177" t="e">
        <f t="shared" si="71"/>
        <v>#DIV/0!</v>
      </c>
      <c r="FH37" s="166" t="e">
        <f t="shared" si="72"/>
        <v>#DIV/0!</v>
      </c>
      <c r="FI37" s="166" t="e">
        <f t="shared" si="73"/>
        <v>#DIV/0!</v>
      </c>
      <c r="FJ37" s="166" t="e">
        <f t="shared" si="74"/>
        <v>#DIV/0!</v>
      </c>
      <c r="FK37" s="166" t="e">
        <f t="shared" si="75"/>
        <v>#DIV/0!</v>
      </c>
      <c r="FL37" s="166" t="e">
        <f t="shared" si="76"/>
        <v>#DIV/0!</v>
      </c>
      <c r="FM37" s="166" t="e">
        <f t="shared" si="77"/>
        <v>#DIV/0!</v>
      </c>
      <c r="FN37" s="166" t="e">
        <f t="shared" si="78"/>
        <v>#DIV/0!</v>
      </c>
      <c r="FO37" s="166" t="e">
        <f t="shared" si="79"/>
        <v>#DIV/0!</v>
      </c>
      <c r="FP37" s="859" t="e">
        <f t="shared" si="80"/>
        <v>#DIV/0!</v>
      </c>
      <c r="FQ37" s="867" t="e">
        <f t="shared" si="107"/>
        <v>#DIV/0!</v>
      </c>
      <c r="FR37" s="177" t="e">
        <f t="shared" si="81"/>
        <v>#DIV/0!</v>
      </c>
      <c r="FS37" s="166" t="e">
        <f t="shared" si="82"/>
        <v>#DIV/0!</v>
      </c>
      <c r="FT37" s="166" t="e">
        <f t="shared" si="83"/>
        <v>#DIV/0!</v>
      </c>
      <c r="FU37" s="166" t="e">
        <f t="shared" si="84"/>
        <v>#DIV/0!</v>
      </c>
      <c r="FV37" s="166" t="e">
        <f t="shared" si="85"/>
        <v>#DIV/0!</v>
      </c>
      <c r="FW37" s="166" t="e">
        <f t="shared" si="86"/>
        <v>#DIV/0!</v>
      </c>
      <c r="FX37" s="166" t="e">
        <f t="shared" si="87"/>
        <v>#DIV/0!</v>
      </c>
      <c r="FY37" s="166" t="e">
        <f t="shared" si="88"/>
        <v>#DIV/0!</v>
      </c>
      <c r="FZ37" s="166" t="e">
        <f t="shared" si="89"/>
        <v>#DIV/0!</v>
      </c>
      <c r="GA37" s="166" t="e">
        <f t="shared" si="90"/>
        <v>#DIV/0!</v>
      </c>
      <c r="GD37" s="1713"/>
      <c r="GE37" s="195" t="e">
        <f t="shared" si="108"/>
        <v>#DIV/0!</v>
      </c>
      <c r="GF37" s="204" t="e">
        <f t="shared" si="109"/>
        <v>#DIV/0!</v>
      </c>
      <c r="GG37" s="197" t="e">
        <f t="shared" si="109"/>
        <v>#DIV/0!</v>
      </c>
      <c r="GH37" s="197" t="e">
        <f t="shared" si="109"/>
        <v>#DIV/0!</v>
      </c>
      <c r="GI37" s="197" t="e">
        <f t="shared" si="109"/>
        <v>#DIV/0!</v>
      </c>
      <c r="GJ37" s="197" t="e">
        <f t="shared" si="109"/>
        <v>#DIV/0!</v>
      </c>
      <c r="GK37" s="197" t="e">
        <f>HA37+#REF!</f>
        <v>#DIV/0!</v>
      </c>
      <c r="GL37" s="197" t="e">
        <f>HB37+#REF!</f>
        <v>#DIV/0!</v>
      </c>
      <c r="GM37" s="197" t="e">
        <f>HC37+#REF!</f>
        <v>#DIV/0!</v>
      </c>
      <c r="GN37" s="197" t="e">
        <f>HD37+#REF!</f>
        <v>#DIV/0!</v>
      </c>
      <c r="GO37" s="198" t="e">
        <f>HE37+#REF!</f>
        <v>#DIV/0!</v>
      </c>
      <c r="GP37" s="205" t="e">
        <f t="shared" si="110"/>
        <v>#DIV/0!</v>
      </c>
      <c r="GQ37" s="200" t="e">
        <f t="shared" si="111"/>
        <v>#DIV/0!</v>
      </c>
      <c r="GR37" s="201" t="e">
        <f t="shared" si="111"/>
        <v>#DIV/0!</v>
      </c>
      <c r="GS37" s="201" t="e">
        <f t="shared" si="111"/>
        <v>#DIV/0!</v>
      </c>
      <c r="GT37" s="201" t="e">
        <f t="shared" si="111"/>
        <v>#DIV/0!</v>
      </c>
      <c r="GU37" s="201" t="e">
        <f t="shared" si="111"/>
        <v>#DIV/0!</v>
      </c>
      <c r="GV37" s="201" t="e">
        <f t="shared" ref="GV37:GV59" si="152">(CE36+CO36)*$A36</f>
        <v>#DIV/0!</v>
      </c>
      <c r="GW37" s="201" t="e">
        <f t="shared" ref="GW37:GW59" si="153">(CF36+CP36)*$A36</f>
        <v>#DIV/0!</v>
      </c>
      <c r="GX37" s="201" t="e">
        <f t="shared" ref="GX37:GX59" si="154">(CG36+CQ36)*$A36</f>
        <v>#DIV/0!</v>
      </c>
      <c r="GY37" s="201" t="e">
        <f t="shared" ref="GY37:GY59" si="155">(CH36+CR36)*$A36</f>
        <v>#DIV/0!</v>
      </c>
      <c r="GZ37" s="202" t="e">
        <f t="shared" ref="GZ37:GZ59" si="156">(CI36+CS36)*$A36</f>
        <v>#DIV/0!</v>
      </c>
      <c r="HA37" s="203" t="e">
        <f t="shared" si="112"/>
        <v>#DIV/0!</v>
      </c>
      <c r="HB37" s="204" t="e">
        <f t="shared" si="149"/>
        <v>#DIV/0!</v>
      </c>
      <c r="HC37" s="197" t="e">
        <f t="shared" si="149"/>
        <v>#DIV/0!</v>
      </c>
      <c r="HD37" s="197" t="e">
        <f t="shared" si="149"/>
        <v>#DIV/0!</v>
      </c>
      <c r="HE37" s="197" t="e">
        <f t="shared" si="149"/>
        <v>#DIV/0!</v>
      </c>
      <c r="HF37" s="197" t="e">
        <f t="shared" si="149"/>
        <v>#DIV/0!</v>
      </c>
      <c r="HG37" s="197" t="e">
        <f t="shared" si="149"/>
        <v>#DIV/0!</v>
      </c>
      <c r="HH37" s="197" t="e">
        <f t="shared" si="149"/>
        <v>#DIV/0!</v>
      </c>
      <c r="HI37" s="197" t="e">
        <f t="shared" si="149"/>
        <v>#DIV/0!</v>
      </c>
      <c r="HJ37" s="197" t="e">
        <f t="shared" si="149"/>
        <v>#DIV/0!</v>
      </c>
      <c r="HK37" s="198" t="e">
        <f t="shared" si="149"/>
        <v>#DIV/0!</v>
      </c>
      <c r="HL37" s="203" t="e">
        <f t="shared" si="116"/>
        <v>#DIV/0!</v>
      </c>
      <c r="HM37" s="868" t="e">
        <f t="shared" si="151"/>
        <v>#DIV/0!</v>
      </c>
      <c r="HN37" s="869" t="e">
        <f t="shared" si="151"/>
        <v>#DIV/0!</v>
      </c>
      <c r="HO37" s="869" t="e">
        <f t="shared" si="151"/>
        <v>#DIV/0!</v>
      </c>
      <c r="HP37" s="869" t="e">
        <f t="shared" si="151"/>
        <v>#DIV/0!</v>
      </c>
      <c r="HQ37" s="869" t="e">
        <f t="shared" si="151"/>
        <v>#DIV/0!</v>
      </c>
      <c r="HR37" s="869" t="e">
        <f t="shared" si="151"/>
        <v>#DIV/0!</v>
      </c>
      <c r="HS37" s="869" t="e">
        <f t="shared" si="151"/>
        <v>#DIV/0!</v>
      </c>
      <c r="HT37" s="869" t="e">
        <f t="shared" si="151"/>
        <v>#DIV/0!</v>
      </c>
      <c r="HU37" s="869" t="e">
        <f t="shared" si="151"/>
        <v>#DIV/0!</v>
      </c>
      <c r="HV37" s="870" t="e">
        <f t="shared" si="151"/>
        <v>#DIV/0!</v>
      </c>
    </row>
    <row r="38" spans="1:230" ht="15.75" customHeight="1" thickBot="1" x14ac:dyDescent="0.2">
      <c r="A38" s="191">
        <v>60</v>
      </c>
      <c r="B38" s="192"/>
      <c r="C38" s="193"/>
      <c r="D38" s="193"/>
      <c r="E38" s="193"/>
      <c r="F38" s="193"/>
      <c r="G38" s="194"/>
      <c r="H38" s="194"/>
      <c r="I38" s="194"/>
      <c r="J38" s="194"/>
      <c r="K38" s="194"/>
      <c r="L38" s="166">
        <v>0</v>
      </c>
      <c r="M38" s="166">
        <v>0</v>
      </c>
      <c r="N38" s="166">
        <v>0</v>
      </c>
      <c r="O38" s="166">
        <v>0</v>
      </c>
      <c r="P38" s="166">
        <v>0</v>
      </c>
      <c r="Q38" s="166">
        <v>0</v>
      </c>
      <c r="R38" s="166">
        <v>0</v>
      </c>
      <c r="S38" s="166">
        <v>0</v>
      </c>
      <c r="T38" s="166">
        <v>0</v>
      </c>
      <c r="U38" s="859">
        <v>0</v>
      </c>
      <c r="V38" s="866">
        <f t="shared" si="95"/>
        <v>0</v>
      </c>
      <c r="W38" s="861">
        <f t="shared" si="96"/>
        <v>0</v>
      </c>
      <c r="X38" s="169">
        <v>0</v>
      </c>
      <c r="Y38" s="170">
        <v>0</v>
      </c>
      <c r="Z38" s="170">
        <v>0</v>
      </c>
      <c r="AA38" s="170">
        <v>0</v>
      </c>
      <c r="AB38" s="170">
        <v>0</v>
      </c>
      <c r="AC38" s="170">
        <v>0</v>
      </c>
      <c r="AD38" s="170">
        <v>0</v>
      </c>
      <c r="AE38" s="170">
        <v>0</v>
      </c>
      <c r="AF38" s="170">
        <v>0</v>
      </c>
      <c r="AG38" s="170">
        <v>0</v>
      </c>
      <c r="AH38" s="169">
        <v>0</v>
      </c>
      <c r="AI38" s="170">
        <v>0</v>
      </c>
      <c r="AJ38" s="170">
        <v>0</v>
      </c>
      <c r="AK38" s="170">
        <v>0</v>
      </c>
      <c r="AL38" s="170">
        <v>0</v>
      </c>
      <c r="AM38" s="170">
        <v>0</v>
      </c>
      <c r="AN38" s="170">
        <v>0</v>
      </c>
      <c r="AO38" s="170">
        <v>0</v>
      </c>
      <c r="AP38" s="170">
        <v>0</v>
      </c>
      <c r="AQ38" s="170">
        <v>0</v>
      </c>
      <c r="AR38" s="171">
        <f t="shared" si="97"/>
        <v>0</v>
      </c>
      <c r="AS38" s="169">
        <v>0</v>
      </c>
      <c r="AT38" s="170">
        <v>0</v>
      </c>
      <c r="AU38" s="170">
        <v>0</v>
      </c>
      <c r="AV38" s="170">
        <v>0</v>
      </c>
      <c r="AW38" s="170">
        <v>0</v>
      </c>
      <c r="AX38" s="170">
        <v>0</v>
      </c>
      <c r="AY38" s="170">
        <v>0</v>
      </c>
      <c r="AZ38" s="170">
        <v>0</v>
      </c>
      <c r="BA38" s="170">
        <v>0</v>
      </c>
      <c r="BB38" s="170">
        <v>0</v>
      </c>
      <c r="BC38" s="169">
        <v>0</v>
      </c>
      <c r="BD38" s="170">
        <v>0</v>
      </c>
      <c r="BE38" s="170">
        <v>0</v>
      </c>
      <c r="BF38" s="170">
        <v>0</v>
      </c>
      <c r="BG38" s="170">
        <v>0</v>
      </c>
      <c r="BH38" s="170">
        <v>0</v>
      </c>
      <c r="BI38" s="170">
        <v>0</v>
      </c>
      <c r="BJ38" s="170">
        <v>0</v>
      </c>
      <c r="BK38" s="170">
        <v>0</v>
      </c>
      <c r="BL38" s="170">
        <v>0</v>
      </c>
      <c r="BM38" s="862">
        <f t="shared" si="98"/>
        <v>0</v>
      </c>
      <c r="BN38" s="169">
        <v>0</v>
      </c>
      <c r="BO38" s="170">
        <v>0</v>
      </c>
      <c r="BP38" s="170">
        <v>0</v>
      </c>
      <c r="BQ38" s="170">
        <v>0</v>
      </c>
      <c r="BR38" s="170">
        <v>0</v>
      </c>
      <c r="BS38" s="170">
        <v>0</v>
      </c>
      <c r="BT38" s="170">
        <v>0</v>
      </c>
      <c r="BU38" s="170">
        <v>0</v>
      </c>
      <c r="BV38" s="170">
        <v>0</v>
      </c>
      <c r="BW38" s="170">
        <v>0</v>
      </c>
      <c r="BX38" s="172" t="e">
        <f t="shared" si="99"/>
        <v>#DIV/0!</v>
      </c>
      <c r="BY38" s="173" t="e">
        <f t="shared" si="100"/>
        <v>#DIV/0!</v>
      </c>
      <c r="BZ38" s="169" t="e">
        <f t="shared" si="117"/>
        <v>#DIV/0!</v>
      </c>
      <c r="CA38" s="170" t="e">
        <f t="shared" si="118"/>
        <v>#DIV/0!</v>
      </c>
      <c r="CB38" s="170" t="e">
        <f t="shared" si="119"/>
        <v>#DIV/0!</v>
      </c>
      <c r="CC38" s="170" t="e">
        <f t="shared" si="120"/>
        <v>#DIV/0!</v>
      </c>
      <c r="CD38" s="170" t="e">
        <f t="shared" si="121"/>
        <v>#DIV/0!</v>
      </c>
      <c r="CE38" s="170" t="e">
        <f t="shared" si="122"/>
        <v>#DIV/0!</v>
      </c>
      <c r="CF38" s="170" t="e">
        <f t="shared" si="123"/>
        <v>#DIV/0!</v>
      </c>
      <c r="CG38" s="170" t="e">
        <f t="shared" si="124"/>
        <v>#DIV/0!</v>
      </c>
      <c r="CH38" s="170" t="e">
        <f t="shared" si="125"/>
        <v>#DIV/0!</v>
      </c>
      <c r="CI38" s="170" t="e">
        <f t="shared" si="126"/>
        <v>#DIV/0!</v>
      </c>
      <c r="CJ38" s="169" t="e">
        <f t="shared" si="127"/>
        <v>#DIV/0!</v>
      </c>
      <c r="CK38" s="170" t="e">
        <f t="shared" si="128"/>
        <v>#DIV/0!</v>
      </c>
      <c r="CL38" s="170" t="e">
        <f t="shared" si="129"/>
        <v>#DIV/0!</v>
      </c>
      <c r="CM38" s="170" t="e">
        <f t="shared" si="130"/>
        <v>#DIV/0!</v>
      </c>
      <c r="CN38" s="170" t="e">
        <f t="shared" si="131"/>
        <v>#DIV/0!</v>
      </c>
      <c r="CO38" s="170" t="e">
        <f t="shared" si="132"/>
        <v>#DIV/0!</v>
      </c>
      <c r="CP38" s="170" t="e">
        <f t="shared" si="22"/>
        <v>#DIV/0!</v>
      </c>
      <c r="CQ38" s="170" t="e">
        <f t="shared" si="22"/>
        <v>#DIV/0!</v>
      </c>
      <c r="CR38" s="170" t="e">
        <f t="shared" si="22"/>
        <v>#DIV/0!</v>
      </c>
      <c r="CS38" s="170" t="e">
        <f t="shared" si="22"/>
        <v>#DIV/0!</v>
      </c>
      <c r="CT38" s="174" t="e">
        <f t="shared" si="101"/>
        <v>#DIV/0!</v>
      </c>
      <c r="CU38" s="169" t="e">
        <f t="shared" si="133"/>
        <v>#DIV/0!</v>
      </c>
      <c r="CV38" s="170" t="e">
        <f t="shared" si="134"/>
        <v>#DIV/0!</v>
      </c>
      <c r="CW38" s="170" t="e">
        <f t="shared" si="135"/>
        <v>#DIV/0!</v>
      </c>
      <c r="CX38" s="170" t="e">
        <f t="shared" si="136"/>
        <v>#DIV/0!</v>
      </c>
      <c r="CY38" s="170" t="e">
        <f t="shared" si="137"/>
        <v>#DIV/0!</v>
      </c>
      <c r="CZ38" s="170" t="e">
        <f t="shared" si="138"/>
        <v>#DIV/0!</v>
      </c>
      <c r="DA38" s="170" t="e">
        <f t="shared" si="139"/>
        <v>#DIV/0!</v>
      </c>
      <c r="DB38" s="170" t="e">
        <f t="shared" si="140"/>
        <v>#DIV/0!</v>
      </c>
      <c r="DC38" s="170" t="e">
        <f t="shared" si="141"/>
        <v>#DIV/0!</v>
      </c>
      <c r="DD38" s="170" t="e">
        <f t="shared" si="142"/>
        <v>#DIV/0!</v>
      </c>
      <c r="DE38" s="169" t="e">
        <f t="shared" si="143"/>
        <v>#DIV/0!</v>
      </c>
      <c r="DF38" s="170" t="e">
        <f t="shared" si="144"/>
        <v>#DIV/0!</v>
      </c>
      <c r="DG38" s="170" t="e">
        <f t="shared" si="145"/>
        <v>#DIV/0!</v>
      </c>
      <c r="DH38" s="170" t="e">
        <f t="shared" si="146"/>
        <v>#DIV/0!</v>
      </c>
      <c r="DI38" s="170" t="e">
        <f t="shared" si="147"/>
        <v>#DIV/0!</v>
      </c>
      <c r="DJ38" s="170" t="e">
        <f t="shared" si="148"/>
        <v>#DIV/0!</v>
      </c>
      <c r="DK38" s="170" t="e">
        <f t="shared" si="39"/>
        <v>#DIV/0!</v>
      </c>
      <c r="DL38" s="170" t="e">
        <f t="shared" si="39"/>
        <v>#DIV/0!</v>
      </c>
      <c r="DM38" s="170" t="e">
        <f t="shared" si="39"/>
        <v>#DIV/0!</v>
      </c>
      <c r="DN38" s="863" t="e">
        <f t="shared" si="39"/>
        <v>#DIV/0!</v>
      </c>
      <c r="DO38" s="864" t="e">
        <f t="shared" si="102"/>
        <v>#DIV/0!</v>
      </c>
      <c r="DP38" s="169" t="e">
        <f t="shared" si="103"/>
        <v>#DIV/0!</v>
      </c>
      <c r="DQ38" s="170" t="e">
        <f t="shared" si="103"/>
        <v>#DIV/0!</v>
      </c>
      <c r="DR38" s="170" t="e">
        <f t="shared" si="103"/>
        <v>#DIV/0!</v>
      </c>
      <c r="DS38" s="170" t="e">
        <f t="shared" si="103"/>
        <v>#DIV/0!</v>
      </c>
      <c r="DT38" s="170" t="e">
        <f t="shared" si="103"/>
        <v>#DIV/0!</v>
      </c>
      <c r="DU38" s="170" t="e">
        <f t="shared" si="103"/>
        <v>#DIV/0!</v>
      </c>
      <c r="DV38" s="170" t="e">
        <f t="shared" si="103"/>
        <v>#DIV/0!</v>
      </c>
      <c r="DW38" s="170" t="e">
        <f t="shared" si="103"/>
        <v>#DIV/0!</v>
      </c>
      <c r="DX38" s="170" t="e">
        <f t="shared" si="103"/>
        <v>#DIV/0!</v>
      </c>
      <c r="DY38" s="170" t="e">
        <f t="shared" si="103"/>
        <v>#DIV/0!</v>
      </c>
      <c r="DZ38" s="175" t="e">
        <f t="shared" si="104"/>
        <v>#DIV/0!</v>
      </c>
      <c r="EA38" s="176" t="e">
        <f t="shared" si="105"/>
        <v>#DIV/0!</v>
      </c>
      <c r="EB38" s="177" t="e">
        <f t="shared" si="41"/>
        <v>#DIV/0!</v>
      </c>
      <c r="EC38" s="166" t="e">
        <f t="shared" si="42"/>
        <v>#DIV/0!</v>
      </c>
      <c r="ED38" s="166" t="e">
        <f t="shared" si="43"/>
        <v>#DIV/0!</v>
      </c>
      <c r="EE38" s="166" t="e">
        <f t="shared" si="44"/>
        <v>#DIV/0!</v>
      </c>
      <c r="EF38" s="166" t="e">
        <f t="shared" si="45"/>
        <v>#DIV/0!</v>
      </c>
      <c r="EG38" s="166" t="e">
        <f t="shared" si="46"/>
        <v>#DIV/0!</v>
      </c>
      <c r="EH38" s="166" t="e">
        <f t="shared" si="47"/>
        <v>#DIV/0!</v>
      </c>
      <c r="EI38" s="166" t="e">
        <f t="shared" si="48"/>
        <v>#DIV/0!</v>
      </c>
      <c r="EJ38" s="166" t="e">
        <f t="shared" si="49"/>
        <v>#DIV/0!</v>
      </c>
      <c r="EK38" s="166" t="e">
        <f t="shared" si="50"/>
        <v>#DIV/0!</v>
      </c>
      <c r="EL38" s="177" t="e">
        <f t="shared" si="51"/>
        <v>#DIV/0!</v>
      </c>
      <c r="EM38" s="166" t="e">
        <f t="shared" si="52"/>
        <v>#DIV/0!</v>
      </c>
      <c r="EN38" s="166" t="e">
        <f t="shared" si="53"/>
        <v>#DIV/0!</v>
      </c>
      <c r="EO38" s="166" t="e">
        <f t="shared" si="54"/>
        <v>#DIV/0!</v>
      </c>
      <c r="EP38" s="166" t="e">
        <f t="shared" si="55"/>
        <v>#DIV/0!</v>
      </c>
      <c r="EQ38" s="166" t="e">
        <f t="shared" si="56"/>
        <v>#DIV/0!</v>
      </c>
      <c r="ER38" s="166" t="e">
        <f t="shared" si="57"/>
        <v>#DIV/0!</v>
      </c>
      <c r="ES38" s="166" t="e">
        <f t="shared" si="58"/>
        <v>#DIV/0!</v>
      </c>
      <c r="ET38" s="166" t="e">
        <f t="shared" si="59"/>
        <v>#DIV/0!</v>
      </c>
      <c r="EU38" s="166" t="e">
        <f t="shared" si="60"/>
        <v>#DIV/0!</v>
      </c>
      <c r="EV38" s="178" t="e">
        <f t="shared" si="106"/>
        <v>#DIV/0!</v>
      </c>
      <c r="EW38" s="177" t="e">
        <f t="shared" si="61"/>
        <v>#DIV/0!</v>
      </c>
      <c r="EX38" s="166" t="e">
        <f t="shared" si="62"/>
        <v>#DIV/0!</v>
      </c>
      <c r="EY38" s="166" t="e">
        <f t="shared" si="63"/>
        <v>#DIV/0!</v>
      </c>
      <c r="EZ38" s="166" t="e">
        <f t="shared" si="64"/>
        <v>#DIV/0!</v>
      </c>
      <c r="FA38" s="166" t="e">
        <f t="shared" si="65"/>
        <v>#DIV/0!</v>
      </c>
      <c r="FB38" s="166" t="e">
        <f t="shared" si="66"/>
        <v>#DIV/0!</v>
      </c>
      <c r="FC38" s="166" t="e">
        <f t="shared" si="67"/>
        <v>#DIV/0!</v>
      </c>
      <c r="FD38" s="166" t="e">
        <f t="shared" si="68"/>
        <v>#DIV/0!</v>
      </c>
      <c r="FE38" s="166" t="e">
        <f t="shared" si="69"/>
        <v>#DIV/0!</v>
      </c>
      <c r="FF38" s="166" t="e">
        <f t="shared" si="70"/>
        <v>#DIV/0!</v>
      </c>
      <c r="FG38" s="177" t="e">
        <f t="shared" si="71"/>
        <v>#DIV/0!</v>
      </c>
      <c r="FH38" s="166" t="e">
        <f t="shared" si="72"/>
        <v>#DIV/0!</v>
      </c>
      <c r="FI38" s="166" t="e">
        <f t="shared" si="73"/>
        <v>#DIV/0!</v>
      </c>
      <c r="FJ38" s="166" t="e">
        <f t="shared" si="74"/>
        <v>#DIV/0!</v>
      </c>
      <c r="FK38" s="166" t="e">
        <f t="shared" si="75"/>
        <v>#DIV/0!</v>
      </c>
      <c r="FL38" s="166" t="e">
        <f t="shared" si="76"/>
        <v>#DIV/0!</v>
      </c>
      <c r="FM38" s="166" t="e">
        <f t="shared" si="77"/>
        <v>#DIV/0!</v>
      </c>
      <c r="FN38" s="166" t="e">
        <f t="shared" si="78"/>
        <v>#DIV/0!</v>
      </c>
      <c r="FO38" s="166" t="e">
        <f t="shared" si="79"/>
        <v>#DIV/0!</v>
      </c>
      <c r="FP38" s="859" t="e">
        <f t="shared" si="80"/>
        <v>#DIV/0!</v>
      </c>
      <c r="FQ38" s="867" t="e">
        <f t="shared" si="107"/>
        <v>#DIV/0!</v>
      </c>
      <c r="FR38" s="177" t="e">
        <f t="shared" si="81"/>
        <v>#DIV/0!</v>
      </c>
      <c r="FS38" s="166" t="e">
        <f t="shared" si="82"/>
        <v>#DIV/0!</v>
      </c>
      <c r="FT38" s="166" t="e">
        <f t="shared" si="83"/>
        <v>#DIV/0!</v>
      </c>
      <c r="FU38" s="166" t="e">
        <f t="shared" si="84"/>
        <v>#DIV/0!</v>
      </c>
      <c r="FV38" s="166" t="e">
        <f t="shared" si="85"/>
        <v>#DIV/0!</v>
      </c>
      <c r="FW38" s="166" t="e">
        <f t="shared" si="86"/>
        <v>#DIV/0!</v>
      </c>
      <c r="FX38" s="166" t="e">
        <f t="shared" si="87"/>
        <v>#DIV/0!</v>
      </c>
      <c r="FY38" s="166" t="e">
        <f t="shared" si="88"/>
        <v>#DIV/0!</v>
      </c>
      <c r="FZ38" s="166" t="e">
        <f t="shared" si="89"/>
        <v>#DIV/0!</v>
      </c>
      <c r="GA38" s="166" t="e">
        <f t="shared" si="90"/>
        <v>#DIV/0!</v>
      </c>
      <c r="GD38" s="1713"/>
      <c r="GE38" s="195" t="e">
        <f t="shared" si="108"/>
        <v>#DIV/0!</v>
      </c>
      <c r="GF38" s="204" t="e">
        <f t="shared" si="109"/>
        <v>#DIV/0!</v>
      </c>
      <c r="GG38" s="197" t="e">
        <f t="shared" si="109"/>
        <v>#DIV/0!</v>
      </c>
      <c r="GH38" s="197" t="e">
        <f t="shared" si="109"/>
        <v>#DIV/0!</v>
      </c>
      <c r="GI38" s="197" t="e">
        <f t="shared" si="109"/>
        <v>#DIV/0!</v>
      </c>
      <c r="GJ38" s="197" t="e">
        <f t="shared" si="109"/>
        <v>#DIV/0!</v>
      </c>
      <c r="GK38" s="197" t="e">
        <f>HA38+#REF!</f>
        <v>#DIV/0!</v>
      </c>
      <c r="GL38" s="197" t="e">
        <f>HB38+#REF!</f>
        <v>#DIV/0!</v>
      </c>
      <c r="GM38" s="197" t="e">
        <f>HC38+#REF!</f>
        <v>#DIV/0!</v>
      </c>
      <c r="GN38" s="197" t="e">
        <f>HD38+#REF!</f>
        <v>#DIV/0!</v>
      </c>
      <c r="GO38" s="198" t="e">
        <f>HE38+#REF!</f>
        <v>#DIV/0!</v>
      </c>
      <c r="GP38" s="205" t="e">
        <f t="shared" si="110"/>
        <v>#DIV/0!</v>
      </c>
      <c r="GQ38" s="200" t="e">
        <f t="shared" ref="GQ38:GQ59" si="157">(BZ37+CJ37)*$A37</f>
        <v>#DIV/0!</v>
      </c>
      <c r="GR38" s="201" t="e">
        <f t="shared" ref="GR38:GR59" si="158">(CA37+CK37)*$A37</f>
        <v>#DIV/0!</v>
      </c>
      <c r="GS38" s="201" t="e">
        <f t="shared" ref="GS38:GS59" si="159">(CB37+CL37)*$A37</f>
        <v>#DIV/0!</v>
      </c>
      <c r="GT38" s="201" t="e">
        <f t="shared" ref="GT38:GT59" si="160">(CC37+CM37)*$A37</f>
        <v>#DIV/0!</v>
      </c>
      <c r="GU38" s="201" t="e">
        <f t="shared" ref="GU38:GU59" si="161">(CD37+CN37)*$A37</f>
        <v>#DIV/0!</v>
      </c>
      <c r="GV38" s="201" t="e">
        <f t="shared" si="152"/>
        <v>#DIV/0!</v>
      </c>
      <c r="GW38" s="201" t="e">
        <f t="shared" si="153"/>
        <v>#DIV/0!</v>
      </c>
      <c r="GX38" s="201" t="e">
        <f t="shared" si="154"/>
        <v>#DIV/0!</v>
      </c>
      <c r="GY38" s="201" t="e">
        <f t="shared" si="155"/>
        <v>#DIV/0!</v>
      </c>
      <c r="GZ38" s="202" t="e">
        <f t="shared" si="156"/>
        <v>#DIV/0!</v>
      </c>
      <c r="HA38" s="203" t="e">
        <f t="shared" si="112"/>
        <v>#DIV/0!</v>
      </c>
      <c r="HB38" s="204" t="e">
        <f t="shared" si="149"/>
        <v>#DIV/0!</v>
      </c>
      <c r="HC38" s="197" t="e">
        <f t="shared" si="149"/>
        <v>#DIV/0!</v>
      </c>
      <c r="HD38" s="197" t="e">
        <f t="shared" si="149"/>
        <v>#DIV/0!</v>
      </c>
      <c r="HE38" s="197" t="e">
        <f t="shared" si="149"/>
        <v>#DIV/0!</v>
      </c>
      <c r="HF38" s="197" t="e">
        <f t="shared" si="149"/>
        <v>#DIV/0!</v>
      </c>
      <c r="HG38" s="197" t="e">
        <f t="shared" si="149"/>
        <v>#DIV/0!</v>
      </c>
      <c r="HH38" s="197" t="e">
        <f t="shared" si="149"/>
        <v>#DIV/0!</v>
      </c>
      <c r="HI38" s="197" t="e">
        <f t="shared" si="149"/>
        <v>#DIV/0!</v>
      </c>
      <c r="HJ38" s="197" t="e">
        <f t="shared" si="149"/>
        <v>#DIV/0!</v>
      </c>
      <c r="HK38" s="198" t="e">
        <f t="shared" si="149"/>
        <v>#DIV/0!</v>
      </c>
      <c r="HL38" s="203" t="e">
        <f t="shared" si="116"/>
        <v>#DIV/0!</v>
      </c>
      <c r="HM38" s="868" t="e">
        <f t="shared" si="151"/>
        <v>#DIV/0!</v>
      </c>
      <c r="HN38" s="869" t="e">
        <f t="shared" si="151"/>
        <v>#DIV/0!</v>
      </c>
      <c r="HO38" s="869" t="e">
        <f t="shared" si="151"/>
        <v>#DIV/0!</v>
      </c>
      <c r="HP38" s="869" t="e">
        <f t="shared" si="151"/>
        <v>#DIV/0!</v>
      </c>
      <c r="HQ38" s="869" t="e">
        <f t="shared" si="151"/>
        <v>#DIV/0!</v>
      </c>
      <c r="HR38" s="869" t="e">
        <f t="shared" si="151"/>
        <v>#DIV/0!</v>
      </c>
      <c r="HS38" s="869" t="e">
        <f t="shared" si="151"/>
        <v>#DIV/0!</v>
      </c>
      <c r="HT38" s="869" t="e">
        <f t="shared" si="151"/>
        <v>#DIV/0!</v>
      </c>
      <c r="HU38" s="869" t="e">
        <f t="shared" si="151"/>
        <v>#DIV/0!</v>
      </c>
      <c r="HV38" s="870" t="e">
        <f t="shared" si="151"/>
        <v>#DIV/0!</v>
      </c>
    </row>
    <row r="39" spans="1:230" ht="15.75" customHeight="1" thickBot="1" x14ac:dyDescent="0.2">
      <c r="A39" s="191">
        <v>62</v>
      </c>
      <c r="B39" s="192"/>
      <c r="C39" s="193"/>
      <c r="D39" s="193"/>
      <c r="E39" s="193"/>
      <c r="F39" s="193"/>
      <c r="G39" s="194"/>
      <c r="H39" s="194"/>
      <c r="I39" s="194"/>
      <c r="J39" s="194"/>
      <c r="K39" s="194"/>
      <c r="L39" s="166">
        <v>0</v>
      </c>
      <c r="M39" s="166">
        <v>0</v>
      </c>
      <c r="N39" s="166">
        <v>0</v>
      </c>
      <c r="O39" s="166">
        <v>0</v>
      </c>
      <c r="P39" s="166">
        <v>0</v>
      </c>
      <c r="Q39" s="166">
        <v>0</v>
      </c>
      <c r="R39" s="166">
        <v>0</v>
      </c>
      <c r="S39" s="166">
        <v>0</v>
      </c>
      <c r="T39" s="166">
        <v>0</v>
      </c>
      <c r="U39" s="859">
        <v>0</v>
      </c>
      <c r="V39" s="866">
        <f t="shared" si="95"/>
        <v>0</v>
      </c>
      <c r="W39" s="861">
        <f t="shared" si="96"/>
        <v>0</v>
      </c>
      <c r="X39" s="169">
        <v>0</v>
      </c>
      <c r="Y39" s="170">
        <v>0</v>
      </c>
      <c r="Z39" s="170">
        <v>0</v>
      </c>
      <c r="AA39" s="170">
        <v>0</v>
      </c>
      <c r="AB39" s="170">
        <v>0</v>
      </c>
      <c r="AC39" s="170">
        <v>0</v>
      </c>
      <c r="AD39" s="170">
        <v>0</v>
      </c>
      <c r="AE39" s="170">
        <v>0</v>
      </c>
      <c r="AF39" s="170">
        <v>0</v>
      </c>
      <c r="AG39" s="170">
        <v>0</v>
      </c>
      <c r="AH39" s="169">
        <v>0</v>
      </c>
      <c r="AI39" s="170">
        <v>0</v>
      </c>
      <c r="AJ39" s="170">
        <v>0</v>
      </c>
      <c r="AK39" s="170">
        <v>0</v>
      </c>
      <c r="AL39" s="170">
        <v>0</v>
      </c>
      <c r="AM39" s="170">
        <v>0</v>
      </c>
      <c r="AN39" s="170">
        <v>0</v>
      </c>
      <c r="AO39" s="170">
        <v>0</v>
      </c>
      <c r="AP39" s="170">
        <v>0</v>
      </c>
      <c r="AQ39" s="170">
        <v>0</v>
      </c>
      <c r="AR39" s="171">
        <f t="shared" si="97"/>
        <v>0</v>
      </c>
      <c r="AS39" s="169">
        <v>0</v>
      </c>
      <c r="AT39" s="170">
        <v>0</v>
      </c>
      <c r="AU39" s="170">
        <v>0</v>
      </c>
      <c r="AV39" s="170">
        <v>0</v>
      </c>
      <c r="AW39" s="170">
        <v>0</v>
      </c>
      <c r="AX39" s="170">
        <v>0</v>
      </c>
      <c r="AY39" s="170">
        <v>0</v>
      </c>
      <c r="AZ39" s="170">
        <v>0</v>
      </c>
      <c r="BA39" s="170">
        <v>0</v>
      </c>
      <c r="BB39" s="170">
        <v>0</v>
      </c>
      <c r="BC39" s="169">
        <v>0</v>
      </c>
      <c r="BD39" s="170">
        <v>0</v>
      </c>
      <c r="BE39" s="170">
        <v>0</v>
      </c>
      <c r="BF39" s="170">
        <v>0</v>
      </c>
      <c r="BG39" s="170">
        <v>0</v>
      </c>
      <c r="BH39" s="170">
        <v>0</v>
      </c>
      <c r="BI39" s="170">
        <v>0</v>
      </c>
      <c r="BJ39" s="170">
        <v>0</v>
      </c>
      <c r="BK39" s="170">
        <v>0</v>
      </c>
      <c r="BL39" s="170">
        <v>0</v>
      </c>
      <c r="BM39" s="862">
        <f t="shared" si="98"/>
        <v>0</v>
      </c>
      <c r="BN39" s="169">
        <v>0</v>
      </c>
      <c r="BO39" s="170">
        <v>0</v>
      </c>
      <c r="BP39" s="170">
        <v>0</v>
      </c>
      <c r="BQ39" s="170">
        <v>0</v>
      </c>
      <c r="BR39" s="170">
        <v>0</v>
      </c>
      <c r="BS39" s="170">
        <v>0</v>
      </c>
      <c r="BT39" s="170">
        <v>0</v>
      </c>
      <c r="BU39" s="170">
        <v>0</v>
      </c>
      <c r="BV39" s="170">
        <v>0</v>
      </c>
      <c r="BW39" s="170">
        <v>0</v>
      </c>
      <c r="BX39" s="172" t="e">
        <f t="shared" si="99"/>
        <v>#DIV/0!</v>
      </c>
      <c r="BY39" s="173" t="e">
        <f t="shared" si="100"/>
        <v>#DIV/0!</v>
      </c>
      <c r="BZ39" s="169" t="e">
        <f t="shared" si="117"/>
        <v>#DIV/0!</v>
      </c>
      <c r="CA39" s="170" t="e">
        <f t="shared" si="118"/>
        <v>#DIV/0!</v>
      </c>
      <c r="CB39" s="170" t="e">
        <f t="shared" si="119"/>
        <v>#DIV/0!</v>
      </c>
      <c r="CC39" s="170" t="e">
        <f t="shared" si="120"/>
        <v>#DIV/0!</v>
      </c>
      <c r="CD39" s="170" t="e">
        <f t="shared" si="121"/>
        <v>#DIV/0!</v>
      </c>
      <c r="CE39" s="170" t="e">
        <f t="shared" si="122"/>
        <v>#DIV/0!</v>
      </c>
      <c r="CF39" s="170" t="e">
        <f t="shared" si="123"/>
        <v>#DIV/0!</v>
      </c>
      <c r="CG39" s="170" t="e">
        <f t="shared" si="124"/>
        <v>#DIV/0!</v>
      </c>
      <c r="CH39" s="170" t="e">
        <f t="shared" si="125"/>
        <v>#DIV/0!</v>
      </c>
      <c r="CI39" s="170" t="e">
        <f t="shared" si="126"/>
        <v>#DIV/0!</v>
      </c>
      <c r="CJ39" s="169" t="e">
        <f t="shared" si="127"/>
        <v>#DIV/0!</v>
      </c>
      <c r="CK39" s="170" t="e">
        <f t="shared" si="128"/>
        <v>#DIV/0!</v>
      </c>
      <c r="CL39" s="170" t="e">
        <f t="shared" si="129"/>
        <v>#DIV/0!</v>
      </c>
      <c r="CM39" s="170" t="e">
        <f t="shared" si="130"/>
        <v>#DIV/0!</v>
      </c>
      <c r="CN39" s="170" t="e">
        <f t="shared" si="131"/>
        <v>#DIV/0!</v>
      </c>
      <c r="CO39" s="170" t="e">
        <f t="shared" si="132"/>
        <v>#DIV/0!</v>
      </c>
      <c r="CP39" s="170" t="e">
        <f t="shared" si="22"/>
        <v>#DIV/0!</v>
      </c>
      <c r="CQ39" s="170" t="e">
        <f t="shared" si="22"/>
        <v>#DIV/0!</v>
      </c>
      <c r="CR39" s="170" t="e">
        <f t="shared" si="22"/>
        <v>#DIV/0!</v>
      </c>
      <c r="CS39" s="170" t="e">
        <f t="shared" si="22"/>
        <v>#DIV/0!</v>
      </c>
      <c r="CT39" s="174" t="e">
        <f t="shared" si="101"/>
        <v>#DIV/0!</v>
      </c>
      <c r="CU39" s="169" t="e">
        <f t="shared" si="133"/>
        <v>#DIV/0!</v>
      </c>
      <c r="CV39" s="170" t="e">
        <f t="shared" si="134"/>
        <v>#DIV/0!</v>
      </c>
      <c r="CW39" s="170" t="e">
        <f t="shared" si="135"/>
        <v>#DIV/0!</v>
      </c>
      <c r="CX39" s="170" t="e">
        <f t="shared" si="136"/>
        <v>#DIV/0!</v>
      </c>
      <c r="CY39" s="170" t="e">
        <f t="shared" si="137"/>
        <v>#DIV/0!</v>
      </c>
      <c r="CZ39" s="170" t="e">
        <f t="shared" si="138"/>
        <v>#DIV/0!</v>
      </c>
      <c r="DA39" s="170" t="e">
        <f t="shared" si="139"/>
        <v>#DIV/0!</v>
      </c>
      <c r="DB39" s="170" t="e">
        <f t="shared" si="140"/>
        <v>#DIV/0!</v>
      </c>
      <c r="DC39" s="170" t="e">
        <f t="shared" si="141"/>
        <v>#DIV/0!</v>
      </c>
      <c r="DD39" s="170" t="e">
        <f t="shared" si="142"/>
        <v>#DIV/0!</v>
      </c>
      <c r="DE39" s="169" t="e">
        <f t="shared" si="143"/>
        <v>#DIV/0!</v>
      </c>
      <c r="DF39" s="170" t="e">
        <f t="shared" si="144"/>
        <v>#DIV/0!</v>
      </c>
      <c r="DG39" s="170" t="e">
        <f t="shared" si="145"/>
        <v>#DIV/0!</v>
      </c>
      <c r="DH39" s="170" t="e">
        <f t="shared" si="146"/>
        <v>#DIV/0!</v>
      </c>
      <c r="DI39" s="170" t="e">
        <f t="shared" si="147"/>
        <v>#DIV/0!</v>
      </c>
      <c r="DJ39" s="170" t="e">
        <f t="shared" si="148"/>
        <v>#DIV/0!</v>
      </c>
      <c r="DK39" s="170" t="e">
        <f t="shared" si="39"/>
        <v>#DIV/0!</v>
      </c>
      <c r="DL39" s="170" t="e">
        <f t="shared" si="39"/>
        <v>#DIV/0!</v>
      </c>
      <c r="DM39" s="170" t="e">
        <f t="shared" si="39"/>
        <v>#DIV/0!</v>
      </c>
      <c r="DN39" s="863" t="e">
        <f t="shared" si="39"/>
        <v>#DIV/0!</v>
      </c>
      <c r="DO39" s="864" t="e">
        <f t="shared" si="102"/>
        <v>#DIV/0!</v>
      </c>
      <c r="DP39" s="169" t="e">
        <f t="shared" si="103"/>
        <v>#DIV/0!</v>
      </c>
      <c r="DQ39" s="170" t="e">
        <f t="shared" si="103"/>
        <v>#DIV/0!</v>
      </c>
      <c r="DR39" s="170" t="e">
        <f t="shared" si="103"/>
        <v>#DIV/0!</v>
      </c>
      <c r="DS39" s="170" t="e">
        <f t="shared" si="103"/>
        <v>#DIV/0!</v>
      </c>
      <c r="DT39" s="170" t="e">
        <f t="shared" si="103"/>
        <v>#DIV/0!</v>
      </c>
      <c r="DU39" s="170" t="e">
        <f t="shared" si="103"/>
        <v>#DIV/0!</v>
      </c>
      <c r="DV39" s="170" t="e">
        <f t="shared" si="103"/>
        <v>#DIV/0!</v>
      </c>
      <c r="DW39" s="170" t="e">
        <f t="shared" si="103"/>
        <v>#DIV/0!</v>
      </c>
      <c r="DX39" s="170" t="e">
        <f t="shared" si="103"/>
        <v>#DIV/0!</v>
      </c>
      <c r="DY39" s="170" t="e">
        <f t="shared" si="103"/>
        <v>#DIV/0!</v>
      </c>
      <c r="DZ39" s="175" t="e">
        <f t="shared" si="104"/>
        <v>#DIV/0!</v>
      </c>
      <c r="EA39" s="176" t="e">
        <f t="shared" si="105"/>
        <v>#DIV/0!</v>
      </c>
      <c r="EB39" s="177" t="e">
        <f t="shared" si="41"/>
        <v>#DIV/0!</v>
      </c>
      <c r="EC39" s="166" t="e">
        <f t="shared" si="42"/>
        <v>#DIV/0!</v>
      </c>
      <c r="ED39" s="166" t="e">
        <f t="shared" si="43"/>
        <v>#DIV/0!</v>
      </c>
      <c r="EE39" s="166" t="e">
        <f t="shared" si="44"/>
        <v>#DIV/0!</v>
      </c>
      <c r="EF39" s="166" t="e">
        <f t="shared" si="45"/>
        <v>#DIV/0!</v>
      </c>
      <c r="EG39" s="166" t="e">
        <f t="shared" si="46"/>
        <v>#DIV/0!</v>
      </c>
      <c r="EH39" s="166" t="e">
        <f t="shared" si="47"/>
        <v>#DIV/0!</v>
      </c>
      <c r="EI39" s="166" t="e">
        <f t="shared" si="48"/>
        <v>#DIV/0!</v>
      </c>
      <c r="EJ39" s="166" t="e">
        <f t="shared" si="49"/>
        <v>#DIV/0!</v>
      </c>
      <c r="EK39" s="166" t="e">
        <f t="shared" si="50"/>
        <v>#DIV/0!</v>
      </c>
      <c r="EL39" s="177" t="e">
        <f t="shared" si="51"/>
        <v>#DIV/0!</v>
      </c>
      <c r="EM39" s="166" t="e">
        <f t="shared" si="52"/>
        <v>#DIV/0!</v>
      </c>
      <c r="EN39" s="166" t="e">
        <f t="shared" si="53"/>
        <v>#DIV/0!</v>
      </c>
      <c r="EO39" s="166" t="e">
        <f t="shared" si="54"/>
        <v>#DIV/0!</v>
      </c>
      <c r="EP39" s="166" t="e">
        <f t="shared" si="55"/>
        <v>#DIV/0!</v>
      </c>
      <c r="EQ39" s="166" t="e">
        <f t="shared" si="56"/>
        <v>#DIV/0!</v>
      </c>
      <c r="ER39" s="166" t="e">
        <f t="shared" si="57"/>
        <v>#DIV/0!</v>
      </c>
      <c r="ES39" s="166" t="e">
        <f t="shared" si="58"/>
        <v>#DIV/0!</v>
      </c>
      <c r="ET39" s="166" t="e">
        <f t="shared" si="59"/>
        <v>#DIV/0!</v>
      </c>
      <c r="EU39" s="166" t="e">
        <f t="shared" si="60"/>
        <v>#DIV/0!</v>
      </c>
      <c r="EV39" s="178" t="e">
        <f t="shared" si="106"/>
        <v>#DIV/0!</v>
      </c>
      <c r="EW39" s="177" t="e">
        <f t="shared" si="61"/>
        <v>#DIV/0!</v>
      </c>
      <c r="EX39" s="166" t="e">
        <f t="shared" si="62"/>
        <v>#DIV/0!</v>
      </c>
      <c r="EY39" s="166" t="e">
        <f t="shared" si="63"/>
        <v>#DIV/0!</v>
      </c>
      <c r="EZ39" s="166" t="e">
        <f t="shared" si="64"/>
        <v>#DIV/0!</v>
      </c>
      <c r="FA39" s="166" t="e">
        <f t="shared" si="65"/>
        <v>#DIV/0!</v>
      </c>
      <c r="FB39" s="166" t="e">
        <f t="shared" si="66"/>
        <v>#DIV/0!</v>
      </c>
      <c r="FC39" s="166" t="e">
        <f t="shared" si="67"/>
        <v>#DIV/0!</v>
      </c>
      <c r="FD39" s="166" t="e">
        <f t="shared" si="68"/>
        <v>#DIV/0!</v>
      </c>
      <c r="FE39" s="166" t="e">
        <f t="shared" si="69"/>
        <v>#DIV/0!</v>
      </c>
      <c r="FF39" s="166" t="e">
        <f t="shared" si="70"/>
        <v>#DIV/0!</v>
      </c>
      <c r="FG39" s="177" t="e">
        <f t="shared" si="71"/>
        <v>#DIV/0!</v>
      </c>
      <c r="FH39" s="166" t="e">
        <f t="shared" si="72"/>
        <v>#DIV/0!</v>
      </c>
      <c r="FI39" s="166" t="e">
        <f t="shared" si="73"/>
        <v>#DIV/0!</v>
      </c>
      <c r="FJ39" s="166" t="e">
        <f t="shared" si="74"/>
        <v>#DIV/0!</v>
      </c>
      <c r="FK39" s="166" t="e">
        <f t="shared" si="75"/>
        <v>#DIV/0!</v>
      </c>
      <c r="FL39" s="166" t="e">
        <f t="shared" si="76"/>
        <v>#DIV/0!</v>
      </c>
      <c r="FM39" s="166" t="e">
        <f t="shared" si="77"/>
        <v>#DIV/0!</v>
      </c>
      <c r="FN39" s="166" t="e">
        <f t="shared" si="78"/>
        <v>#DIV/0!</v>
      </c>
      <c r="FO39" s="166" t="e">
        <f t="shared" si="79"/>
        <v>#DIV/0!</v>
      </c>
      <c r="FP39" s="859" t="e">
        <f t="shared" si="80"/>
        <v>#DIV/0!</v>
      </c>
      <c r="FQ39" s="867" t="e">
        <f t="shared" si="107"/>
        <v>#DIV/0!</v>
      </c>
      <c r="FR39" s="177" t="e">
        <f t="shared" si="81"/>
        <v>#DIV/0!</v>
      </c>
      <c r="FS39" s="166" t="e">
        <f t="shared" si="82"/>
        <v>#DIV/0!</v>
      </c>
      <c r="FT39" s="166" t="e">
        <f t="shared" si="83"/>
        <v>#DIV/0!</v>
      </c>
      <c r="FU39" s="166" t="e">
        <f t="shared" si="84"/>
        <v>#DIV/0!</v>
      </c>
      <c r="FV39" s="166" t="e">
        <f t="shared" si="85"/>
        <v>#DIV/0!</v>
      </c>
      <c r="FW39" s="166" t="e">
        <f t="shared" si="86"/>
        <v>#DIV/0!</v>
      </c>
      <c r="FX39" s="166" t="e">
        <f t="shared" si="87"/>
        <v>#DIV/0!</v>
      </c>
      <c r="FY39" s="166" t="e">
        <f t="shared" si="88"/>
        <v>#DIV/0!</v>
      </c>
      <c r="FZ39" s="166" t="e">
        <f t="shared" si="89"/>
        <v>#DIV/0!</v>
      </c>
      <c r="GA39" s="166" t="e">
        <f t="shared" si="90"/>
        <v>#DIV/0!</v>
      </c>
      <c r="GD39" s="1713"/>
      <c r="GE39" s="195" t="e">
        <f t="shared" si="108"/>
        <v>#DIV/0!</v>
      </c>
      <c r="GF39" s="204" t="e">
        <f t="shared" si="109"/>
        <v>#DIV/0!</v>
      </c>
      <c r="GG39" s="197" t="e">
        <f t="shared" si="109"/>
        <v>#DIV/0!</v>
      </c>
      <c r="GH39" s="197" t="e">
        <f t="shared" si="109"/>
        <v>#DIV/0!</v>
      </c>
      <c r="GI39" s="197" t="e">
        <f t="shared" si="109"/>
        <v>#DIV/0!</v>
      </c>
      <c r="GJ39" s="197" t="e">
        <f t="shared" si="109"/>
        <v>#DIV/0!</v>
      </c>
      <c r="GK39" s="197" t="e">
        <f>HA39+#REF!</f>
        <v>#DIV/0!</v>
      </c>
      <c r="GL39" s="197" t="e">
        <f>HB39+#REF!</f>
        <v>#DIV/0!</v>
      </c>
      <c r="GM39" s="197" t="e">
        <f>HC39+#REF!</f>
        <v>#DIV/0!</v>
      </c>
      <c r="GN39" s="197" t="e">
        <f>HD39+#REF!</f>
        <v>#DIV/0!</v>
      </c>
      <c r="GO39" s="198" t="e">
        <f>HE39+#REF!</f>
        <v>#DIV/0!</v>
      </c>
      <c r="GP39" s="205" t="e">
        <f t="shared" si="110"/>
        <v>#DIV/0!</v>
      </c>
      <c r="GQ39" s="200" t="e">
        <f t="shared" si="157"/>
        <v>#DIV/0!</v>
      </c>
      <c r="GR39" s="201" t="e">
        <f t="shared" si="158"/>
        <v>#DIV/0!</v>
      </c>
      <c r="GS39" s="201" t="e">
        <f t="shared" si="159"/>
        <v>#DIV/0!</v>
      </c>
      <c r="GT39" s="201" t="e">
        <f t="shared" si="160"/>
        <v>#DIV/0!</v>
      </c>
      <c r="GU39" s="201" t="e">
        <f t="shared" si="161"/>
        <v>#DIV/0!</v>
      </c>
      <c r="GV39" s="201" t="e">
        <f t="shared" si="152"/>
        <v>#DIV/0!</v>
      </c>
      <c r="GW39" s="201" t="e">
        <f t="shared" si="153"/>
        <v>#DIV/0!</v>
      </c>
      <c r="GX39" s="201" t="e">
        <f t="shared" si="154"/>
        <v>#DIV/0!</v>
      </c>
      <c r="GY39" s="201" t="e">
        <f t="shared" si="155"/>
        <v>#DIV/0!</v>
      </c>
      <c r="GZ39" s="202" t="e">
        <f t="shared" si="156"/>
        <v>#DIV/0!</v>
      </c>
      <c r="HA39" s="203" t="e">
        <f t="shared" si="112"/>
        <v>#DIV/0!</v>
      </c>
      <c r="HB39" s="204" t="e">
        <f t="shared" si="149"/>
        <v>#DIV/0!</v>
      </c>
      <c r="HC39" s="197" t="e">
        <f t="shared" si="149"/>
        <v>#DIV/0!</v>
      </c>
      <c r="HD39" s="197" t="e">
        <f t="shared" si="149"/>
        <v>#DIV/0!</v>
      </c>
      <c r="HE39" s="197" t="e">
        <f t="shared" si="149"/>
        <v>#DIV/0!</v>
      </c>
      <c r="HF39" s="197" t="e">
        <f t="shared" si="149"/>
        <v>#DIV/0!</v>
      </c>
      <c r="HG39" s="197" t="e">
        <f t="shared" si="149"/>
        <v>#DIV/0!</v>
      </c>
      <c r="HH39" s="197" t="e">
        <f t="shared" si="149"/>
        <v>#DIV/0!</v>
      </c>
      <c r="HI39" s="197" t="e">
        <f t="shared" si="149"/>
        <v>#DIV/0!</v>
      </c>
      <c r="HJ39" s="197" t="e">
        <f t="shared" si="149"/>
        <v>#DIV/0!</v>
      </c>
      <c r="HK39" s="198" t="e">
        <f t="shared" si="149"/>
        <v>#DIV/0!</v>
      </c>
      <c r="HL39" s="203" t="e">
        <f t="shared" si="116"/>
        <v>#DIV/0!</v>
      </c>
      <c r="HM39" s="868" t="e">
        <f t="shared" si="151"/>
        <v>#DIV/0!</v>
      </c>
      <c r="HN39" s="869" t="e">
        <f t="shared" si="151"/>
        <v>#DIV/0!</v>
      </c>
      <c r="HO39" s="869" t="e">
        <f t="shared" si="151"/>
        <v>#DIV/0!</v>
      </c>
      <c r="HP39" s="869" t="e">
        <f t="shared" si="151"/>
        <v>#DIV/0!</v>
      </c>
      <c r="HQ39" s="869" t="e">
        <f t="shared" si="151"/>
        <v>#DIV/0!</v>
      </c>
      <c r="HR39" s="869" t="e">
        <f t="shared" si="151"/>
        <v>#DIV/0!</v>
      </c>
      <c r="HS39" s="869" t="e">
        <f t="shared" si="151"/>
        <v>#DIV/0!</v>
      </c>
      <c r="HT39" s="869" t="e">
        <f t="shared" si="151"/>
        <v>#DIV/0!</v>
      </c>
      <c r="HU39" s="869" t="e">
        <f t="shared" si="151"/>
        <v>#DIV/0!</v>
      </c>
      <c r="HV39" s="870" t="e">
        <f t="shared" si="151"/>
        <v>#DIV/0!</v>
      </c>
    </row>
    <row r="40" spans="1:230" ht="15.75" customHeight="1" thickBot="1" x14ac:dyDescent="0.2">
      <c r="A40" s="191">
        <v>64</v>
      </c>
      <c r="B40" s="192"/>
      <c r="C40" s="193"/>
      <c r="D40" s="193"/>
      <c r="E40" s="193"/>
      <c r="F40" s="193"/>
      <c r="G40" s="194"/>
      <c r="H40" s="194"/>
      <c r="I40" s="194"/>
      <c r="J40" s="194"/>
      <c r="K40" s="194"/>
      <c r="L40" s="166">
        <v>0</v>
      </c>
      <c r="M40" s="166">
        <v>0</v>
      </c>
      <c r="N40" s="166">
        <v>0</v>
      </c>
      <c r="O40" s="166">
        <v>0</v>
      </c>
      <c r="P40" s="166">
        <v>0</v>
      </c>
      <c r="Q40" s="166">
        <v>0</v>
      </c>
      <c r="R40" s="166">
        <v>0</v>
      </c>
      <c r="S40" s="166">
        <v>0</v>
      </c>
      <c r="T40" s="166">
        <v>0</v>
      </c>
      <c r="U40" s="859">
        <v>0</v>
      </c>
      <c r="V40" s="866">
        <f t="shared" si="95"/>
        <v>0</v>
      </c>
      <c r="W40" s="861">
        <f t="shared" si="96"/>
        <v>0</v>
      </c>
      <c r="X40" s="169">
        <v>0</v>
      </c>
      <c r="Y40" s="170">
        <v>0</v>
      </c>
      <c r="Z40" s="170">
        <v>0</v>
      </c>
      <c r="AA40" s="170">
        <v>0</v>
      </c>
      <c r="AB40" s="170">
        <v>0</v>
      </c>
      <c r="AC40" s="170">
        <v>0</v>
      </c>
      <c r="AD40" s="170">
        <v>0</v>
      </c>
      <c r="AE40" s="170">
        <v>0</v>
      </c>
      <c r="AF40" s="170">
        <v>0</v>
      </c>
      <c r="AG40" s="170">
        <v>0</v>
      </c>
      <c r="AH40" s="169">
        <v>0</v>
      </c>
      <c r="AI40" s="170">
        <v>0</v>
      </c>
      <c r="AJ40" s="170">
        <v>0</v>
      </c>
      <c r="AK40" s="170">
        <v>0</v>
      </c>
      <c r="AL40" s="170">
        <v>0</v>
      </c>
      <c r="AM40" s="170">
        <v>0</v>
      </c>
      <c r="AN40" s="170">
        <v>0</v>
      </c>
      <c r="AO40" s="170">
        <v>0</v>
      </c>
      <c r="AP40" s="170">
        <v>0</v>
      </c>
      <c r="AQ40" s="170">
        <v>0</v>
      </c>
      <c r="AR40" s="171">
        <f t="shared" si="97"/>
        <v>0</v>
      </c>
      <c r="AS40" s="169">
        <v>0</v>
      </c>
      <c r="AT40" s="170">
        <v>0</v>
      </c>
      <c r="AU40" s="170">
        <v>0</v>
      </c>
      <c r="AV40" s="170">
        <v>0</v>
      </c>
      <c r="AW40" s="170">
        <v>0</v>
      </c>
      <c r="AX40" s="170">
        <v>0</v>
      </c>
      <c r="AY40" s="170">
        <v>0</v>
      </c>
      <c r="AZ40" s="170">
        <v>0</v>
      </c>
      <c r="BA40" s="170">
        <v>0</v>
      </c>
      <c r="BB40" s="170">
        <v>0</v>
      </c>
      <c r="BC40" s="169">
        <v>0</v>
      </c>
      <c r="BD40" s="170">
        <v>0</v>
      </c>
      <c r="BE40" s="170">
        <v>0</v>
      </c>
      <c r="BF40" s="170">
        <v>0</v>
      </c>
      <c r="BG40" s="170">
        <v>0</v>
      </c>
      <c r="BH40" s="170">
        <v>0</v>
      </c>
      <c r="BI40" s="170">
        <v>0</v>
      </c>
      <c r="BJ40" s="170">
        <v>0</v>
      </c>
      <c r="BK40" s="170">
        <v>0</v>
      </c>
      <c r="BL40" s="170">
        <v>0</v>
      </c>
      <c r="BM40" s="862">
        <f t="shared" si="98"/>
        <v>0</v>
      </c>
      <c r="BN40" s="169">
        <v>0</v>
      </c>
      <c r="BO40" s="170">
        <v>0</v>
      </c>
      <c r="BP40" s="170">
        <v>0</v>
      </c>
      <c r="BQ40" s="170">
        <v>0</v>
      </c>
      <c r="BR40" s="170">
        <v>0</v>
      </c>
      <c r="BS40" s="170">
        <v>0</v>
      </c>
      <c r="BT40" s="170">
        <v>0</v>
      </c>
      <c r="BU40" s="170">
        <v>0</v>
      </c>
      <c r="BV40" s="170">
        <v>0</v>
      </c>
      <c r="BW40" s="170">
        <v>0</v>
      </c>
      <c r="BX40" s="172" t="e">
        <f t="shared" si="99"/>
        <v>#DIV/0!</v>
      </c>
      <c r="BY40" s="173" t="e">
        <f t="shared" si="100"/>
        <v>#DIV/0!</v>
      </c>
      <c r="BZ40" s="169" t="e">
        <f t="shared" si="117"/>
        <v>#DIV/0!</v>
      </c>
      <c r="CA40" s="170" t="e">
        <f t="shared" si="118"/>
        <v>#DIV/0!</v>
      </c>
      <c r="CB40" s="170" t="e">
        <f t="shared" si="119"/>
        <v>#DIV/0!</v>
      </c>
      <c r="CC40" s="170" t="e">
        <f t="shared" si="120"/>
        <v>#DIV/0!</v>
      </c>
      <c r="CD40" s="170" t="e">
        <f t="shared" si="121"/>
        <v>#DIV/0!</v>
      </c>
      <c r="CE40" s="170" t="e">
        <f t="shared" si="122"/>
        <v>#DIV/0!</v>
      </c>
      <c r="CF40" s="170" t="e">
        <f t="shared" si="123"/>
        <v>#DIV/0!</v>
      </c>
      <c r="CG40" s="170" t="e">
        <f t="shared" si="124"/>
        <v>#DIV/0!</v>
      </c>
      <c r="CH40" s="170" t="e">
        <f t="shared" si="125"/>
        <v>#DIV/0!</v>
      </c>
      <c r="CI40" s="170" t="e">
        <f t="shared" si="126"/>
        <v>#DIV/0!</v>
      </c>
      <c r="CJ40" s="169" t="e">
        <f t="shared" si="127"/>
        <v>#DIV/0!</v>
      </c>
      <c r="CK40" s="170" t="e">
        <f t="shared" si="128"/>
        <v>#DIV/0!</v>
      </c>
      <c r="CL40" s="170" t="e">
        <f t="shared" si="129"/>
        <v>#DIV/0!</v>
      </c>
      <c r="CM40" s="170" t="e">
        <f t="shared" si="130"/>
        <v>#DIV/0!</v>
      </c>
      <c r="CN40" s="170" t="e">
        <f t="shared" si="131"/>
        <v>#DIV/0!</v>
      </c>
      <c r="CO40" s="170" t="e">
        <f t="shared" si="132"/>
        <v>#DIV/0!</v>
      </c>
      <c r="CP40" s="170" t="e">
        <f t="shared" si="22"/>
        <v>#DIV/0!</v>
      </c>
      <c r="CQ40" s="170" t="e">
        <f t="shared" si="22"/>
        <v>#DIV/0!</v>
      </c>
      <c r="CR40" s="170" t="e">
        <f t="shared" si="22"/>
        <v>#DIV/0!</v>
      </c>
      <c r="CS40" s="170" t="e">
        <f t="shared" si="22"/>
        <v>#DIV/0!</v>
      </c>
      <c r="CT40" s="174" t="e">
        <f t="shared" si="101"/>
        <v>#DIV/0!</v>
      </c>
      <c r="CU40" s="169" t="e">
        <f t="shared" si="133"/>
        <v>#DIV/0!</v>
      </c>
      <c r="CV40" s="170" t="e">
        <f t="shared" si="134"/>
        <v>#DIV/0!</v>
      </c>
      <c r="CW40" s="170" t="e">
        <f t="shared" si="135"/>
        <v>#DIV/0!</v>
      </c>
      <c r="CX40" s="170" t="e">
        <f t="shared" si="136"/>
        <v>#DIV/0!</v>
      </c>
      <c r="CY40" s="170" t="e">
        <f t="shared" si="137"/>
        <v>#DIV/0!</v>
      </c>
      <c r="CZ40" s="170" t="e">
        <f t="shared" si="138"/>
        <v>#DIV/0!</v>
      </c>
      <c r="DA40" s="170" t="e">
        <f t="shared" si="139"/>
        <v>#DIV/0!</v>
      </c>
      <c r="DB40" s="170" t="e">
        <f t="shared" si="140"/>
        <v>#DIV/0!</v>
      </c>
      <c r="DC40" s="170" t="e">
        <f t="shared" si="141"/>
        <v>#DIV/0!</v>
      </c>
      <c r="DD40" s="170" t="e">
        <f t="shared" si="142"/>
        <v>#DIV/0!</v>
      </c>
      <c r="DE40" s="169" t="e">
        <f t="shared" si="143"/>
        <v>#DIV/0!</v>
      </c>
      <c r="DF40" s="170" t="e">
        <f t="shared" si="144"/>
        <v>#DIV/0!</v>
      </c>
      <c r="DG40" s="170" t="e">
        <f t="shared" si="145"/>
        <v>#DIV/0!</v>
      </c>
      <c r="DH40" s="170" t="e">
        <f t="shared" si="146"/>
        <v>#DIV/0!</v>
      </c>
      <c r="DI40" s="170" t="e">
        <f t="shared" si="147"/>
        <v>#DIV/0!</v>
      </c>
      <c r="DJ40" s="170" t="e">
        <f t="shared" si="148"/>
        <v>#DIV/0!</v>
      </c>
      <c r="DK40" s="170" t="e">
        <f t="shared" si="39"/>
        <v>#DIV/0!</v>
      </c>
      <c r="DL40" s="170" t="e">
        <f t="shared" si="39"/>
        <v>#DIV/0!</v>
      </c>
      <c r="DM40" s="170" t="e">
        <f t="shared" si="39"/>
        <v>#DIV/0!</v>
      </c>
      <c r="DN40" s="863" t="e">
        <f t="shared" si="39"/>
        <v>#DIV/0!</v>
      </c>
      <c r="DO40" s="864" t="e">
        <f t="shared" si="102"/>
        <v>#DIV/0!</v>
      </c>
      <c r="DP40" s="169" t="e">
        <f t="shared" si="103"/>
        <v>#DIV/0!</v>
      </c>
      <c r="DQ40" s="170" t="e">
        <f t="shared" si="103"/>
        <v>#DIV/0!</v>
      </c>
      <c r="DR40" s="170" t="e">
        <f t="shared" si="103"/>
        <v>#DIV/0!</v>
      </c>
      <c r="DS40" s="170" t="e">
        <f t="shared" si="103"/>
        <v>#DIV/0!</v>
      </c>
      <c r="DT40" s="170" t="e">
        <f t="shared" si="103"/>
        <v>#DIV/0!</v>
      </c>
      <c r="DU40" s="170" t="e">
        <f t="shared" si="103"/>
        <v>#DIV/0!</v>
      </c>
      <c r="DV40" s="170" t="e">
        <f t="shared" si="103"/>
        <v>#DIV/0!</v>
      </c>
      <c r="DW40" s="170" t="e">
        <f t="shared" si="103"/>
        <v>#DIV/0!</v>
      </c>
      <c r="DX40" s="170" t="e">
        <f t="shared" si="103"/>
        <v>#DIV/0!</v>
      </c>
      <c r="DY40" s="170" t="e">
        <f t="shared" si="103"/>
        <v>#DIV/0!</v>
      </c>
      <c r="DZ40" s="175" t="e">
        <f t="shared" si="104"/>
        <v>#DIV/0!</v>
      </c>
      <c r="EA40" s="176" t="e">
        <f t="shared" si="105"/>
        <v>#DIV/0!</v>
      </c>
      <c r="EB40" s="177" t="e">
        <f t="shared" si="41"/>
        <v>#DIV/0!</v>
      </c>
      <c r="EC40" s="166" t="e">
        <f t="shared" si="42"/>
        <v>#DIV/0!</v>
      </c>
      <c r="ED40" s="166" t="e">
        <f t="shared" si="43"/>
        <v>#DIV/0!</v>
      </c>
      <c r="EE40" s="166" t="e">
        <f t="shared" si="44"/>
        <v>#DIV/0!</v>
      </c>
      <c r="EF40" s="166" t="e">
        <f t="shared" si="45"/>
        <v>#DIV/0!</v>
      </c>
      <c r="EG40" s="166" t="e">
        <f t="shared" si="46"/>
        <v>#DIV/0!</v>
      </c>
      <c r="EH40" s="166" t="e">
        <f t="shared" si="47"/>
        <v>#DIV/0!</v>
      </c>
      <c r="EI40" s="166" t="e">
        <f t="shared" si="48"/>
        <v>#DIV/0!</v>
      </c>
      <c r="EJ40" s="166" t="e">
        <f t="shared" si="49"/>
        <v>#DIV/0!</v>
      </c>
      <c r="EK40" s="166" t="e">
        <f t="shared" si="50"/>
        <v>#DIV/0!</v>
      </c>
      <c r="EL40" s="177" t="e">
        <f t="shared" si="51"/>
        <v>#DIV/0!</v>
      </c>
      <c r="EM40" s="166" t="e">
        <f t="shared" si="52"/>
        <v>#DIV/0!</v>
      </c>
      <c r="EN40" s="166" t="e">
        <f t="shared" si="53"/>
        <v>#DIV/0!</v>
      </c>
      <c r="EO40" s="166" t="e">
        <f t="shared" si="54"/>
        <v>#DIV/0!</v>
      </c>
      <c r="EP40" s="166" t="e">
        <f t="shared" si="55"/>
        <v>#DIV/0!</v>
      </c>
      <c r="EQ40" s="166" t="e">
        <f t="shared" si="56"/>
        <v>#DIV/0!</v>
      </c>
      <c r="ER40" s="166" t="e">
        <f t="shared" si="57"/>
        <v>#DIV/0!</v>
      </c>
      <c r="ES40" s="166" t="e">
        <f t="shared" si="58"/>
        <v>#DIV/0!</v>
      </c>
      <c r="ET40" s="166" t="e">
        <f t="shared" si="59"/>
        <v>#DIV/0!</v>
      </c>
      <c r="EU40" s="166" t="e">
        <f t="shared" si="60"/>
        <v>#DIV/0!</v>
      </c>
      <c r="EV40" s="178" t="e">
        <f t="shared" si="106"/>
        <v>#DIV/0!</v>
      </c>
      <c r="EW40" s="177" t="e">
        <f t="shared" si="61"/>
        <v>#DIV/0!</v>
      </c>
      <c r="EX40" s="166" t="e">
        <f t="shared" si="62"/>
        <v>#DIV/0!</v>
      </c>
      <c r="EY40" s="166" t="e">
        <f t="shared" si="63"/>
        <v>#DIV/0!</v>
      </c>
      <c r="EZ40" s="166" t="e">
        <f t="shared" si="64"/>
        <v>#DIV/0!</v>
      </c>
      <c r="FA40" s="166" t="e">
        <f t="shared" si="65"/>
        <v>#DIV/0!</v>
      </c>
      <c r="FB40" s="166" t="e">
        <f t="shared" si="66"/>
        <v>#DIV/0!</v>
      </c>
      <c r="FC40" s="166" t="e">
        <f t="shared" si="67"/>
        <v>#DIV/0!</v>
      </c>
      <c r="FD40" s="166" t="e">
        <f t="shared" si="68"/>
        <v>#DIV/0!</v>
      </c>
      <c r="FE40" s="166" t="e">
        <f t="shared" si="69"/>
        <v>#DIV/0!</v>
      </c>
      <c r="FF40" s="166" t="e">
        <f t="shared" si="70"/>
        <v>#DIV/0!</v>
      </c>
      <c r="FG40" s="177" t="e">
        <f t="shared" si="71"/>
        <v>#DIV/0!</v>
      </c>
      <c r="FH40" s="166" t="e">
        <f t="shared" si="72"/>
        <v>#DIV/0!</v>
      </c>
      <c r="FI40" s="166" t="e">
        <f t="shared" si="73"/>
        <v>#DIV/0!</v>
      </c>
      <c r="FJ40" s="166" t="e">
        <f t="shared" si="74"/>
        <v>#DIV/0!</v>
      </c>
      <c r="FK40" s="166" t="e">
        <f t="shared" si="75"/>
        <v>#DIV/0!</v>
      </c>
      <c r="FL40" s="166" t="e">
        <f t="shared" si="76"/>
        <v>#DIV/0!</v>
      </c>
      <c r="FM40" s="166" t="e">
        <f t="shared" si="77"/>
        <v>#DIV/0!</v>
      </c>
      <c r="FN40" s="166" t="e">
        <f t="shared" si="78"/>
        <v>#DIV/0!</v>
      </c>
      <c r="FO40" s="166" t="e">
        <f t="shared" si="79"/>
        <v>#DIV/0!</v>
      </c>
      <c r="FP40" s="859" t="e">
        <f t="shared" si="80"/>
        <v>#DIV/0!</v>
      </c>
      <c r="FQ40" s="867" t="e">
        <f t="shared" si="107"/>
        <v>#DIV/0!</v>
      </c>
      <c r="FR40" s="177" t="e">
        <f t="shared" si="81"/>
        <v>#DIV/0!</v>
      </c>
      <c r="FS40" s="166" t="e">
        <f t="shared" si="82"/>
        <v>#DIV/0!</v>
      </c>
      <c r="FT40" s="166" t="e">
        <f t="shared" si="83"/>
        <v>#DIV/0!</v>
      </c>
      <c r="FU40" s="166" t="e">
        <f t="shared" si="84"/>
        <v>#DIV/0!</v>
      </c>
      <c r="FV40" s="166" t="e">
        <f t="shared" si="85"/>
        <v>#DIV/0!</v>
      </c>
      <c r="FW40" s="166" t="e">
        <f t="shared" si="86"/>
        <v>#DIV/0!</v>
      </c>
      <c r="FX40" s="166" t="e">
        <f t="shared" si="87"/>
        <v>#DIV/0!</v>
      </c>
      <c r="FY40" s="166" t="e">
        <f t="shared" si="88"/>
        <v>#DIV/0!</v>
      </c>
      <c r="FZ40" s="166" t="e">
        <f t="shared" si="89"/>
        <v>#DIV/0!</v>
      </c>
      <c r="GA40" s="166" t="e">
        <f t="shared" si="90"/>
        <v>#DIV/0!</v>
      </c>
      <c r="GD40" s="1713"/>
      <c r="GE40" s="195" t="e">
        <f t="shared" si="108"/>
        <v>#DIV/0!</v>
      </c>
      <c r="GF40" s="204" t="e">
        <f t="shared" si="109"/>
        <v>#DIV/0!</v>
      </c>
      <c r="GG40" s="197" t="e">
        <f t="shared" si="109"/>
        <v>#DIV/0!</v>
      </c>
      <c r="GH40" s="197" t="e">
        <f t="shared" si="109"/>
        <v>#DIV/0!</v>
      </c>
      <c r="GI40" s="197" t="e">
        <f t="shared" si="109"/>
        <v>#DIV/0!</v>
      </c>
      <c r="GJ40" s="197" t="e">
        <f t="shared" si="109"/>
        <v>#DIV/0!</v>
      </c>
      <c r="GK40" s="197" t="e">
        <f>HA40+#REF!</f>
        <v>#DIV/0!</v>
      </c>
      <c r="GL40" s="197" t="e">
        <f>HB40+#REF!</f>
        <v>#DIV/0!</v>
      </c>
      <c r="GM40" s="197" t="e">
        <f>HC40+#REF!</f>
        <v>#DIV/0!</v>
      </c>
      <c r="GN40" s="197" t="e">
        <f>HD40+#REF!</f>
        <v>#DIV/0!</v>
      </c>
      <c r="GO40" s="198" t="e">
        <f>HE40+#REF!</f>
        <v>#DIV/0!</v>
      </c>
      <c r="GP40" s="205" t="e">
        <f t="shared" si="110"/>
        <v>#DIV/0!</v>
      </c>
      <c r="GQ40" s="200" t="e">
        <f t="shared" si="157"/>
        <v>#DIV/0!</v>
      </c>
      <c r="GR40" s="201" t="e">
        <f t="shared" si="158"/>
        <v>#DIV/0!</v>
      </c>
      <c r="GS40" s="201" t="e">
        <f t="shared" si="159"/>
        <v>#DIV/0!</v>
      </c>
      <c r="GT40" s="201" t="e">
        <f t="shared" si="160"/>
        <v>#DIV/0!</v>
      </c>
      <c r="GU40" s="201" t="e">
        <f t="shared" si="161"/>
        <v>#DIV/0!</v>
      </c>
      <c r="GV40" s="201" t="e">
        <f t="shared" si="152"/>
        <v>#DIV/0!</v>
      </c>
      <c r="GW40" s="201" t="e">
        <f t="shared" si="153"/>
        <v>#DIV/0!</v>
      </c>
      <c r="GX40" s="201" t="e">
        <f t="shared" si="154"/>
        <v>#DIV/0!</v>
      </c>
      <c r="GY40" s="201" t="e">
        <f t="shared" si="155"/>
        <v>#DIV/0!</v>
      </c>
      <c r="GZ40" s="202" t="e">
        <f t="shared" si="156"/>
        <v>#DIV/0!</v>
      </c>
      <c r="HA40" s="203" t="e">
        <f t="shared" si="112"/>
        <v>#DIV/0!</v>
      </c>
      <c r="HB40" s="204" t="e">
        <f t="shared" si="149"/>
        <v>#DIV/0!</v>
      </c>
      <c r="HC40" s="197" t="e">
        <f t="shared" si="149"/>
        <v>#DIV/0!</v>
      </c>
      <c r="HD40" s="197" t="e">
        <f t="shared" si="149"/>
        <v>#DIV/0!</v>
      </c>
      <c r="HE40" s="197" t="e">
        <f t="shared" si="149"/>
        <v>#DIV/0!</v>
      </c>
      <c r="HF40" s="197" t="e">
        <f t="shared" si="149"/>
        <v>#DIV/0!</v>
      </c>
      <c r="HG40" s="197" t="e">
        <f t="shared" si="149"/>
        <v>#DIV/0!</v>
      </c>
      <c r="HH40" s="197" t="e">
        <f t="shared" si="149"/>
        <v>#DIV/0!</v>
      </c>
      <c r="HI40" s="197" t="e">
        <f t="shared" si="149"/>
        <v>#DIV/0!</v>
      </c>
      <c r="HJ40" s="197" t="e">
        <f t="shared" si="149"/>
        <v>#DIV/0!</v>
      </c>
      <c r="HK40" s="198" t="e">
        <f t="shared" si="149"/>
        <v>#DIV/0!</v>
      </c>
      <c r="HL40" s="203" t="e">
        <f t="shared" si="116"/>
        <v>#DIV/0!</v>
      </c>
      <c r="HM40" s="868" t="e">
        <f t="shared" si="151"/>
        <v>#DIV/0!</v>
      </c>
      <c r="HN40" s="869" t="e">
        <f t="shared" si="151"/>
        <v>#DIV/0!</v>
      </c>
      <c r="HO40" s="869" t="e">
        <f t="shared" si="151"/>
        <v>#DIV/0!</v>
      </c>
      <c r="HP40" s="869" t="e">
        <f t="shared" si="151"/>
        <v>#DIV/0!</v>
      </c>
      <c r="HQ40" s="869" t="e">
        <f t="shared" si="151"/>
        <v>#DIV/0!</v>
      </c>
      <c r="HR40" s="869" t="e">
        <f t="shared" si="151"/>
        <v>#DIV/0!</v>
      </c>
      <c r="HS40" s="869" t="e">
        <f t="shared" si="151"/>
        <v>#DIV/0!</v>
      </c>
      <c r="HT40" s="869" t="e">
        <f t="shared" si="151"/>
        <v>#DIV/0!</v>
      </c>
      <c r="HU40" s="869" t="e">
        <f t="shared" si="151"/>
        <v>#DIV/0!</v>
      </c>
      <c r="HV40" s="870" t="e">
        <f t="shared" si="151"/>
        <v>#DIV/0!</v>
      </c>
    </row>
    <row r="41" spans="1:230" ht="15.75" customHeight="1" thickBot="1" x14ac:dyDescent="0.2">
      <c r="A41" s="191">
        <v>66</v>
      </c>
      <c r="B41" s="192"/>
      <c r="C41" s="193"/>
      <c r="D41" s="193"/>
      <c r="E41" s="193"/>
      <c r="F41" s="193"/>
      <c r="G41" s="194"/>
      <c r="H41" s="194"/>
      <c r="I41" s="194"/>
      <c r="J41" s="194"/>
      <c r="K41" s="194"/>
      <c r="L41" s="166">
        <v>0</v>
      </c>
      <c r="M41" s="166">
        <v>0</v>
      </c>
      <c r="N41" s="166">
        <v>0</v>
      </c>
      <c r="O41" s="166">
        <v>0</v>
      </c>
      <c r="P41" s="166">
        <v>0</v>
      </c>
      <c r="Q41" s="166">
        <v>0</v>
      </c>
      <c r="R41" s="166">
        <v>0</v>
      </c>
      <c r="S41" s="166">
        <v>0</v>
      </c>
      <c r="T41" s="166">
        <v>0</v>
      </c>
      <c r="U41" s="859">
        <v>0</v>
      </c>
      <c r="V41" s="866">
        <f t="shared" si="95"/>
        <v>0</v>
      </c>
      <c r="W41" s="861">
        <f t="shared" si="96"/>
        <v>0</v>
      </c>
      <c r="X41" s="169">
        <v>0</v>
      </c>
      <c r="Y41" s="170">
        <v>0</v>
      </c>
      <c r="Z41" s="170">
        <v>0</v>
      </c>
      <c r="AA41" s="170">
        <v>0</v>
      </c>
      <c r="AB41" s="170">
        <v>0</v>
      </c>
      <c r="AC41" s="170">
        <v>0</v>
      </c>
      <c r="AD41" s="170">
        <v>0</v>
      </c>
      <c r="AE41" s="170">
        <v>0</v>
      </c>
      <c r="AF41" s="170">
        <v>0</v>
      </c>
      <c r="AG41" s="170">
        <v>0</v>
      </c>
      <c r="AH41" s="169">
        <v>0</v>
      </c>
      <c r="AI41" s="170">
        <v>0</v>
      </c>
      <c r="AJ41" s="170">
        <v>0</v>
      </c>
      <c r="AK41" s="170">
        <v>0</v>
      </c>
      <c r="AL41" s="170">
        <v>0</v>
      </c>
      <c r="AM41" s="170">
        <v>0</v>
      </c>
      <c r="AN41" s="170">
        <v>0</v>
      </c>
      <c r="AO41" s="170">
        <v>0</v>
      </c>
      <c r="AP41" s="170">
        <v>0</v>
      </c>
      <c r="AQ41" s="170">
        <v>0</v>
      </c>
      <c r="AR41" s="171">
        <f t="shared" si="97"/>
        <v>0</v>
      </c>
      <c r="AS41" s="169">
        <v>0</v>
      </c>
      <c r="AT41" s="170">
        <v>0</v>
      </c>
      <c r="AU41" s="170">
        <v>0</v>
      </c>
      <c r="AV41" s="170">
        <v>0</v>
      </c>
      <c r="AW41" s="170">
        <v>0</v>
      </c>
      <c r="AX41" s="170">
        <v>0</v>
      </c>
      <c r="AY41" s="170">
        <v>0</v>
      </c>
      <c r="AZ41" s="170">
        <v>0</v>
      </c>
      <c r="BA41" s="170">
        <v>0</v>
      </c>
      <c r="BB41" s="170">
        <v>0</v>
      </c>
      <c r="BC41" s="169">
        <v>0</v>
      </c>
      <c r="BD41" s="170">
        <v>0</v>
      </c>
      <c r="BE41" s="170">
        <v>0</v>
      </c>
      <c r="BF41" s="170">
        <v>0</v>
      </c>
      <c r="BG41" s="170">
        <v>0</v>
      </c>
      <c r="BH41" s="170">
        <v>0</v>
      </c>
      <c r="BI41" s="170">
        <v>0</v>
      </c>
      <c r="BJ41" s="170">
        <v>0</v>
      </c>
      <c r="BK41" s="170">
        <v>0</v>
      </c>
      <c r="BL41" s="170">
        <v>0</v>
      </c>
      <c r="BM41" s="862">
        <f t="shared" si="98"/>
        <v>0</v>
      </c>
      <c r="BN41" s="169">
        <v>0</v>
      </c>
      <c r="BO41" s="170">
        <v>0</v>
      </c>
      <c r="BP41" s="170">
        <v>0</v>
      </c>
      <c r="BQ41" s="170">
        <v>0</v>
      </c>
      <c r="BR41" s="170">
        <v>0</v>
      </c>
      <c r="BS41" s="170">
        <v>0</v>
      </c>
      <c r="BT41" s="170">
        <v>0</v>
      </c>
      <c r="BU41" s="170">
        <v>0</v>
      </c>
      <c r="BV41" s="170">
        <v>0</v>
      </c>
      <c r="BW41" s="170">
        <v>0</v>
      </c>
      <c r="BX41" s="172" t="e">
        <f t="shared" si="99"/>
        <v>#DIV/0!</v>
      </c>
      <c r="BY41" s="173" t="e">
        <f t="shared" si="100"/>
        <v>#DIV/0!</v>
      </c>
      <c r="BZ41" s="169" t="e">
        <f t="shared" si="117"/>
        <v>#DIV/0!</v>
      </c>
      <c r="CA41" s="170" t="e">
        <f t="shared" si="118"/>
        <v>#DIV/0!</v>
      </c>
      <c r="CB41" s="170" t="e">
        <f t="shared" si="119"/>
        <v>#DIV/0!</v>
      </c>
      <c r="CC41" s="170" t="e">
        <f t="shared" si="120"/>
        <v>#DIV/0!</v>
      </c>
      <c r="CD41" s="170" t="e">
        <f t="shared" si="121"/>
        <v>#DIV/0!</v>
      </c>
      <c r="CE41" s="170" t="e">
        <f t="shared" si="122"/>
        <v>#DIV/0!</v>
      </c>
      <c r="CF41" s="170" t="e">
        <f t="shared" si="123"/>
        <v>#DIV/0!</v>
      </c>
      <c r="CG41" s="170" t="e">
        <f t="shared" si="124"/>
        <v>#DIV/0!</v>
      </c>
      <c r="CH41" s="170" t="e">
        <f t="shared" si="125"/>
        <v>#DIV/0!</v>
      </c>
      <c r="CI41" s="170" t="e">
        <f t="shared" si="126"/>
        <v>#DIV/0!</v>
      </c>
      <c r="CJ41" s="169" t="e">
        <f t="shared" si="127"/>
        <v>#DIV/0!</v>
      </c>
      <c r="CK41" s="170" t="e">
        <f t="shared" si="128"/>
        <v>#DIV/0!</v>
      </c>
      <c r="CL41" s="170" t="e">
        <f t="shared" si="129"/>
        <v>#DIV/0!</v>
      </c>
      <c r="CM41" s="170" t="e">
        <f t="shared" si="130"/>
        <v>#DIV/0!</v>
      </c>
      <c r="CN41" s="170" t="e">
        <f t="shared" si="131"/>
        <v>#DIV/0!</v>
      </c>
      <c r="CO41" s="170" t="e">
        <f t="shared" si="132"/>
        <v>#DIV/0!</v>
      </c>
      <c r="CP41" s="170" t="e">
        <f t="shared" si="22"/>
        <v>#DIV/0!</v>
      </c>
      <c r="CQ41" s="170" t="e">
        <f t="shared" si="22"/>
        <v>#DIV/0!</v>
      </c>
      <c r="CR41" s="170" t="e">
        <f t="shared" si="22"/>
        <v>#DIV/0!</v>
      </c>
      <c r="CS41" s="170" t="e">
        <f t="shared" si="22"/>
        <v>#DIV/0!</v>
      </c>
      <c r="CT41" s="174" t="e">
        <f t="shared" si="101"/>
        <v>#DIV/0!</v>
      </c>
      <c r="CU41" s="169" t="e">
        <f t="shared" si="133"/>
        <v>#DIV/0!</v>
      </c>
      <c r="CV41" s="170" t="e">
        <f t="shared" si="134"/>
        <v>#DIV/0!</v>
      </c>
      <c r="CW41" s="170" t="e">
        <f t="shared" si="135"/>
        <v>#DIV/0!</v>
      </c>
      <c r="CX41" s="170" t="e">
        <f t="shared" si="136"/>
        <v>#DIV/0!</v>
      </c>
      <c r="CY41" s="170" t="e">
        <f t="shared" si="137"/>
        <v>#DIV/0!</v>
      </c>
      <c r="CZ41" s="170" t="e">
        <f t="shared" si="138"/>
        <v>#DIV/0!</v>
      </c>
      <c r="DA41" s="170" t="e">
        <f t="shared" si="139"/>
        <v>#DIV/0!</v>
      </c>
      <c r="DB41" s="170" t="e">
        <f t="shared" si="140"/>
        <v>#DIV/0!</v>
      </c>
      <c r="DC41" s="170" t="e">
        <f t="shared" si="141"/>
        <v>#DIV/0!</v>
      </c>
      <c r="DD41" s="170" t="e">
        <f t="shared" si="142"/>
        <v>#DIV/0!</v>
      </c>
      <c r="DE41" s="169" t="e">
        <f t="shared" si="143"/>
        <v>#DIV/0!</v>
      </c>
      <c r="DF41" s="170" t="e">
        <f t="shared" si="144"/>
        <v>#DIV/0!</v>
      </c>
      <c r="DG41" s="170" t="e">
        <f t="shared" si="145"/>
        <v>#DIV/0!</v>
      </c>
      <c r="DH41" s="170" t="e">
        <f t="shared" si="146"/>
        <v>#DIV/0!</v>
      </c>
      <c r="DI41" s="170" t="e">
        <f t="shared" si="147"/>
        <v>#DIV/0!</v>
      </c>
      <c r="DJ41" s="170" t="e">
        <f t="shared" si="148"/>
        <v>#DIV/0!</v>
      </c>
      <c r="DK41" s="170" t="e">
        <f t="shared" si="39"/>
        <v>#DIV/0!</v>
      </c>
      <c r="DL41" s="170" t="e">
        <f t="shared" si="39"/>
        <v>#DIV/0!</v>
      </c>
      <c r="DM41" s="170" t="e">
        <f t="shared" si="39"/>
        <v>#DIV/0!</v>
      </c>
      <c r="DN41" s="863" t="e">
        <f t="shared" si="39"/>
        <v>#DIV/0!</v>
      </c>
      <c r="DO41" s="864" t="e">
        <f t="shared" si="102"/>
        <v>#DIV/0!</v>
      </c>
      <c r="DP41" s="169" t="e">
        <f t="shared" si="103"/>
        <v>#DIV/0!</v>
      </c>
      <c r="DQ41" s="170" t="e">
        <f t="shared" si="103"/>
        <v>#DIV/0!</v>
      </c>
      <c r="DR41" s="170" t="e">
        <f t="shared" si="103"/>
        <v>#DIV/0!</v>
      </c>
      <c r="DS41" s="170" t="e">
        <f t="shared" si="103"/>
        <v>#DIV/0!</v>
      </c>
      <c r="DT41" s="170" t="e">
        <f t="shared" si="103"/>
        <v>#DIV/0!</v>
      </c>
      <c r="DU41" s="170" t="e">
        <f t="shared" si="103"/>
        <v>#DIV/0!</v>
      </c>
      <c r="DV41" s="170" t="e">
        <f t="shared" si="103"/>
        <v>#DIV/0!</v>
      </c>
      <c r="DW41" s="170" t="e">
        <f t="shared" si="103"/>
        <v>#DIV/0!</v>
      </c>
      <c r="DX41" s="170" t="e">
        <f t="shared" si="103"/>
        <v>#DIV/0!</v>
      </c>
      <c r="DY41" s="170" t="e">
        <f t="shared" si="103"/>
        <v>#DIV/0!</v>
      </c>
      <c r="DZ41" s="175" t="e">
        <f t="shared" si="104"/>
        <v>#DIV/0!</v>
      </c>
      <c r="EA41" s="176" t="e">
        <f t="shared" si="105"/>
        <v>#DIV/0!</v>
      </c>
      <c r="EB41" s="177" t="e">
        <f t="shared" si="41"/>
        <v>#DIV/0!</v>
      </c>
      <c r="EC41" s="166" t="e">
        <f t="shared" si="42"/>
        <v>#DIV/0!</v>
      </c>
      <c r="ED41" s="166" t="e">
        <f t="shared" si="43"/>
        <v>#DIV/0!</v>
      </c>
      <c r="EE41" s="166" t="e">
        <f t="shared" si="44"/>
        <v>#DIV/0!</v>
      </c>
      <c r="EF41" s="166" t="e">
        <f t="shared" si="45"/>
        <v>#DIV/0!</v>
      </c>
      <c r="EG41" s="166" t="e">
        <f t="shared" si="46"/>
        <v>#DIV/0!</v>
      </c>
      <c r="EH41" s="166" t="e">
        <f t="shared" si="47"/>
        <v>#DIV/0!</v>
      </c>
      <c r="EI41" s="166" t="e">
        <f t="shared" si="48"/>
        <v>#DIV/0!</v>
      </c>
      <c r="EJ41" s="166" t="e">
        <f t="shared" si="49"/>
        <v>#DIV/0!</v>
      </c>
      <c r="EK41" s="166" t="e">
        <f t="shared" si="50"/>
        <v>#DIV/0!</v>
      </c>
      <c r="EL41" s="177" t="e">
        <f t="shared" si="51"/>
        <v>#DIV/0!</v>
      </c>
      <c r="EM41" s="166" t="e">
        <f t="shared" si="52"/>
        <v>#DIV/0!</v>
      </c>
      <c r="EN41" s="166" t="e">
        <f t="shared" si="53"/>
        <v>#DIV/0!</v>
      </c>
      <c r="EO41" s="166" t="e">
        <f t="shared" si="54"/>
        <v>#DIV/0!</v>
      </c>
      <c r="EP41" s="166" t="e">
        <f t="shared" si="55"/>
        <v>#DIV/0!</v>
      </c>
      <c r="EQ41" s="166" t="e">
        <f t="shared" si="56"/>
        <v>#DIV/0!</v>
      </c>
      <c r="ER41" s="166" t="e">
        <f t="shared" si="57"/>
        <v>#DIV/0!</v>
      </c>
      <c r="ES41" s="166" t="e">
        <f t="shared" si="58"/>
        <v>#DIV/0!</v>
      </c>
      <c r="ET41" s="166" t="e">
        <f t="shared" si="59"/>
        <v>#DIV/0!</v>
      </c>
      <c r="EU41" s="166" t="e">
        <f t="shared" si="60"/>
        <v>#DIV/0!</v>
      </c>
      <c r="EV41" s="178" t="e">
        <f t="shared" si="106"/>
        <v>#DIV/0!</v>
      </c>
      <c r="EW41" s="177" t="e">
        <f t="shared" si="61"/>
        <v>#DIV/0!</v>
      </c>
      <c r="EX41" s="166" t="e">
        <f t="shared" si="62"/>
        <v>#DIV/0!</v>
      </c>
      <c r="EY41" s="166" t="e">
        <f t="shared" si="63"/>
        <v>#DIV/0!</v>
      </c>
      <c r="EZ41" s="166" t="e">
        <f t="shared" si="64"/>
        <v>#DIV/0!</v>
      </c>
      <c r="FA41" s="166" t="e">
        <f t="shared" si="65"/>
        <v>#DIV/0!</v>
      </c>
      <c r="FB41" s="166" t="e">
        <f t="shared" si="66"/>
        <v>#DIV/0!</v>
      </c>
      <c r="FC41" s="166" t="e">
        <f t="shared" si="67"/>
        <v>#DIV/0!</v>
      </c>
      <c r="FD41" s="166" t="e">
        <f t="shared" si="68"/>
        <v>#DIV/0!</v>
      </c>
      <c r="FE41" s="166" t="e">
        <f t="shared" si="69"/>
        <v>#DIV/0!</v>
      </c>
      <c r="FF41" s="166" t="e">
        <f t="shared" si="70"/>
        <v>#DIV/0!</v>
      </c>
      <c r="FG41" s="177" t="e">
        <f t="shared" si="71"/>
        <v>#DIV/0!</v>
      </c>
      <c r="FH41" s="166" t="e">
        <f t="shared" si="72"/>
        <v>#DIV/0!</v>
      </c>
      <c r="FI41" s="166" t="e">
        <f t="shared" si="73"/>
        <v>#DIV/0!</v>
      </c>
      <c r="FJ41" s="166" t="e">
        <f t="shared" si="74"/>
        <v>#DIV/0!</v>
      </c>
      <c r="FK41" s="166" t="e">
        <f t="shared" si="75"/>
        <v>#DIV/0!</v>
      </c>
      <c r="FL41" s="166" t="e">
        <f t="shared" si="76"/>
        <v>#DIV/0!</v>
      </c>
      <c r="FM41" s="166" t="e">
        <f t="shared" si="77"/>
        <v>#DIV/0!</v>
      </c>
      <c r="FN41" s="166" t="e">
        <f t="shared" si="78"/>
        <v>#DIV/0!</v>
      </c>
      <c r="FO41" s="166" t="e">
        <f t="shared" si="79"/>
        <v>#DIV/0!</v>
      </c>
      <c r="FP41" s="859" t="e">
        <f t="shared" si="80"/>
        <v>#DIV/0!</v>
      </c>
      <c r="FQ41" s="867" t="e">
        <f t="shared" si="107"/>
        <v>#DIV/0!</v>
      </c>
      <c r="FR41" s="177" t="e">
        <f t="shared" si="81"/>
        <v>#DIV/0!</v>
      </c>
      <c r="FS41" s="166" t="e">
        <f t="shared" si="82"/>
        <v>#DIV/0!</v>
      </c>
      <c r="FT41" s="166" t="e">
        <f t="shared" si="83"/>
        <v>#DIV/0!</v>
      </c>
      <c r="FU41" s="166" t="e">
        <f t="shared" si="84"/>
        <v>#DIV/0!</v>
      </c>
      <c r="FV41" s="166" t="e">
        <f t="shared" si="85"/>
        <v>#DIV/0!</v>
      </c>
      <c r="FW41" s="166" t="e">
        <f t="shared" si="86"/>
        <v>#DIV/0!</v>
      </c>
      <c r="FX41" s="166" t="e">
        <f t="shared" si="87"/>
        <v>#DIV/0!</v>
      </c>
      <c r="FY41" s="166" t="e">
        <f t="shared" si="88"/>
        <v>#DIV/0!</v>
      </c>
      <c r="FZ41" s="166" t="e">
        <f t="shared" si="89"/>
        <v>#DIV/0!</v>
      </c>
      <c r="GA41" s="166" t="e">
        <f t="shared" si="90"/>
        <v>#DIV/0!</v>
      </c>
      <c r="GD41" s="1713"/>
      <c r="GE41" s="195" t="e">
        <f t="shared" si="108"/>
        <v>#DIV/0!</v>
      </c>
      <c r="GF41" s="204" t="e">
        <f t="shared" si="109"/>
        <v>#DIV/0!</v>
      </c>
      <c r="GG41" s="197" t="e">
        <f t="shared" si="109"/>
        <v>#DIV/0!</v>
      </c>
      <c r="GH41" s="197" t="e">
        <f t="shared" si="109"/>
        <v>#DIV/0!</v>
      </c>
      <c r="GI41" s="197" t="e">
        <f t="shared" si="109"/>
        <v>#DIV/0!</v>
      </c>
      <c r="GJ41" s="197" t="e">
        <f t="shared" si="109"/>
        <v>#DIV/0!</v>
      </c>
      <c r="GK41" s="197" t="e">
        <f>HA41+#REF!</f>
        <v>#DIV/0!</v>
      </c>
      <c r="GL41" s="197" t="e">
        <f>HB41+#REF!</f>
        <v>#DIV/0!</v>
      </c>
      <c r="GM41" s="197" t="e">
        <f>HC41+#REF!</f>
        <v>#DIV/0!</v>
      </c>
      <c r="GN41" s="197" t="e">
        <f>HD41+#REF!</f>
        <v>#DIV/0!</v>
      </c>
      <c r="GO41" s="198" t="e">
        <f>HE41+#REF!</f>
        <v>#DIV/0!</v>
      </c>
      <c r="GP41" s="205" t="e">
        <f t="shared" si="110"/>
        <v>#DIV/0!</v>
      </c>
      <c r="GQ41" s="200" t="e">
        <f t="shared" si="157"/>
        <v>#DIV/0!</v>
      </c>
      <c r="GR41" s="201" t="e">
        <f t="shared" si="158"/>
        <v>#DIV/0!</v>
      </c>
      <c r="GS41" s="201" t="e">
        <f t="shared" si="159"/>
        <v>#DIV/0!</v>
      </c>
      <c r="GT41" s="201" t="e">
        <f t="shared" si="160"/>
        <v>#DIV/0!</v>
      </c>
      <c r="GU41" s="201" t="e">
        <f t="shared" si="161"/>
        <v>#DIV/0!</v>
      </c>
      <c r="GV41" s="201" t="e">
        <f t="shared" si="152"/>
        <v>#DIV/0!</v>
      </c>
      <c r="GW41" s="201" t="e">
        <f t="shared" si="153"/>
        <v>#DIV/0!</v>
      </c>
      <c r="GX41" s="201" t="e">
        <f t="shared" si="154"/>
        <v>#DIV/0!</v>
      </c>
      <c r="GY41" s="201" t="e">
        <f t="shared" si="155"/>
        <v>#DIV/0!</v>
      </c>
      <c r="GZ41" s="202" t="e">
        <f t="shared" si="156"/>
        <v>#DIV/0!</v>
      </c>
      <c r="HA41" s="203" t="e">
        <f t="shared" si="112"/>
        <v>#DIV/0!</v>
      </c>
      <c r="HB41" s="204" t="e">
        <f t="shared" si="149"/>
        <v>#DIV/0!</v>
      </c>
      <c r="HC41" s="197" t="e">
        <f t="shared" si="149"/>
        <v>#DIV/0!</v>
      </c>
      <c r="HD41" s="197" t="e">
        <f t="shared" si="149"/>
        <v>#DIV/0!</v>
      </c>
      <c r="HE41" s="197" t="e">
        <f t="shared" si="149"/>
        <v>#DIV/0!</v>
      </c>
      <c r="HF41" s="197" t="e">
        <f t="shared" si="149"/>
        <v>#DIV/0!</v>
      </c>
      <c r="HG41" s="197" t="e">
        <f t="shared" si="149"/>
        <v>#DIV/0!</v>
      </c>
      <c r="HH41" s="197" t="e">
        <f t="shared" si="149"/>
        <v>#DIV/0!</v>
      </c>
      <c r="HI41" s="197" t="e">
        <f t="shared" si="149"/>
        <v>#DIV/0!</v>
      </c>
      <c r="HJ41" s="197" t="e">
        <f t="shared" si="149"/>
        <v>#DIV/0!</v>
      </c>
      <c r="HK41" s="198" t="e">
        <f t="shared" si="149"/>
        <v>#DIV/0!</v>
      </c>
      <c r="HL41" s="203" t="e">
        <f t="shared" si="116"/>
        <v>#DIV/0!</v>
      </c>
      <c r="HM41" s="868" t="e">
        <f t="shared" si="151"/>
        <v>#DIV/0!</v>
      </c>
      <c r="HN41" s="869" t="e">
        <f t="shared" si="151"/>
        <v>#DIV/0!</v>
      </c>
      <c r="HO41" s="869" t="e">
        <f t="shared" si="151"/>
        <v>#DIV/0!</v>
      </c>
      <c r="HP41" s="869" t="e">
        <f t="shared" si="151"/>
        <v>#DIV/0!</v>
      </c>
      <c r="HQ41" s="869" t="e">
        <f t="shared" si="151"/>
        <v>#DIV/0!</v>
      </c>
      <c r="HR41" s="869" t="e">
        <f t="shared" si="151"/>
        <v>#DIV/0!</v>
      </c>
      <c r="HS41" s="869" t="e">
        <f t="shared" si="151"/>
        <v>#DIV/0!</v>
      </c>
      <c r="HT41" s="869" t="e">
        <f t="shared" si="151"/>
        <v>#DIV/0!</v>
      </c>
      <c r="HU41" s="869" t="e">
        <f t="shared" si="151"/>
        <v>#DIV/0!</v>
      </c>
      <c r="HV41" s="870" t="e">
        <f t="shared" si="151"/>
        <v>#DIV/0!</v>
      </c>
    </row>
    <row r="42" spans="1:230" ht="15.75" customHeight="1" thickBot="1" x14ac:dyDescent="0.2">
      <c r="A42" s="191">
        <v>68</v>
      </c>
      <c r="B42" s="192"/>
      <c r="C42" s="193"/>
      <c r="D42" s="193"/>
      <c r="E42" s="193"/>
      <c r="F42" s="193"/>
      <c r="G42" s="194"/>
      <c r="H42" s="194"/>
      <c r="I42" s="194"/>
      <c r="J42" s="194"/>
      <c r="K42" s="194"/>
      <c r="L42" s="166">
        <v>0</v>
      </c>
      <c r="M42" s="166">
        <v>0</v>
      </c>
      <c r="N42" s="166">
        <v>0</v>
      </c>
      <c r="O42" s="166">
        <v>0</v>
      </c>
      <c r="P42" s="166">
        <v>0</v>
      </c>
      <c r="Q42" s="166">
        <v>0</v>
      </c>
      <c r="R42" s="166">
        <v>0</v>
      </c>
      <c r="S42" s="166">
        <v>0</v>
      </c>
      <c r="T42" s="166">
        <v>0</v>
      </c>
      <c r="U42" s="859">
        <v>0</v>
      </c>
      <c r="V42" s="866">
        <f t="shared" si="95"/>
        <v>0</v>
      </c>
      <c r="W42" s="861">
        <f t="shared" si="96"/>
        <v>0</v>
      </c>
      <c r="X42" s="169">
        <v>0</v>
      </c>
      <c r="Y42" s="170">
        <v>0</v>
      </c>
      <c r="Z42" s="170">
        <v>0</v>
      </c>
      <c r="AA42" s="170">
        <v>0</v>
      </c>
      <c r="AB42" s="170">
        <v>0</v>
      </c>
      <c r="AC42" s="170">
        <v>0</v>
      </c>
      <c r="AD42" s="170">
        <v>0</v>
      </c>
      <c r="AE42" s="170">
        <v>0</v>
      </c>
      <c r="AF42" s="170">
        <v>0</v>
      </c>
      <c r="AG42" s="170">
        <v>0</v>
      </c>
      <c r="AH42" s="169">
        <v>0</v>
      </c>
      <c r="AI42" s="170">
        <v>0</v>
      </c>
      <c r="AJ42" s="170">
        <v>0</v>
      </c>
      <c r="AK42" s="170">
        <v>0</v>
      </c>
      <c r="AL42" s="170">
        <v>0</v>
      </c>
      <c r="AM42" s="170">
        <v>0</v>
      </c>
      <c r="AN42" s="170">
        <v>0</v>
      </c>
      <c r="AO42" s="170">
        <v>0</v>
      </c>
      <c r="AP42" s="170">
        <v>0</v>
      </c>
      <c r="AQ42" s="170">
        <v>0</v>
      </c>
      <c r="AR42" s="171">
        <f t="shared" si="97"/>
        <v>0</v>
      </c>
      <c r="AS42" s="169">
        <v>0</v>
      </c>
      <c r="AT42" s="170">
        <v>0</v>
      </c>
      <c r="AU42" s="170">
        <v>0</v>
      </c>
      <c r="AV42" s="170">
        <v>0</v>
      </c>
      <c r="AW42" s="170">
        <v>0</v>
      </c>
      <c r="AX42" s="170">
        <v>0</v>
      </c>
      <c r="AY42" s="170">
        <v>0</v>
      </c>
      <c r="AZ42" s="170">
        <v>0</v>
      </c>
      <c r="BA42" s="170">
        <v>0</v>
      </c>
      <c r="BB42" s="170">
        <v>0</v>
      </c>
      <c r="BC42" s="169">
        <v>0</v>
      </c>
      <c r="BD42" s="170">
        <v>0</v>
      </c>
      <c r="BE42" s="170">
        <v>0</v>
      </c>
      <c r="BF42" s="170">
        <v>0</v>
      </c>
      <c r="BG42" s="170">
        <v>0</v>
      </c>
      <c r="BH42" s="170">
        <v>0</v>
      </c>
      <c r="BI42" s="170">
        <v>0</v>
      </c>
      <c r="BJ42" s="170">
        <v>0</v>
      </c>
      <c r="BK42" s="170">
        <v>0</v>
      </c>
      <c r="BL42" s="170">
        <v>0</v>
      </c>
      <c r="BM42" s="862">
        <f t="shared" si="98"/>
        <v>0</v>
      </c>
      <c r="BN42" s="169">
        <v>0</v>
      </c>
      <c r="BO42" s="170">
        <v>0</v>
      </c>
      <c r="BP42" s="170">
        <v>0</v>
      </c>
      <c r="BQ42" s="170">
        <v>0</v>
      </c>
      <c r="BR42" s="170">
        <v>0</v>
      </c>
      <c r="BS42" s="170">
        <v>0</v>
      </c>
      <c r="BT42" s="170">
        <v>0</v>
      </c>
      <c r="BU42" s="170">
        <v>0</v>
      </c>
      <c r="BV42" s="170">
        <v>0</v>
      </c>
      <c r="BW42" s="170">
        <v>0</v>
      </c>
      <c r="BX42" s="172" t="e">
        <f t="shared" si="99"/>
        <v>#DIV/0!</v>
      </c>
      <c r="BY42" s="173" t="e">
        <f t="shared" si="100"/>
        <v>#DIV/0!</v>
      </c>
      <c r="BZ42" s="169" t="e">
        <f t="shared" si="117"/>
        <v>#DIV/0!</v>
      </c>
      <c r="CA42" s="170" t="e">
        <f t="shared" si="118"/>
        <v>#DIV/0!</v>
      </c>
      <c r="CB42" s="170" t="e">
        <f t="shared" si="119"/>
        <v>#DIV/0!</v>
      </c>
      <c r="CC42" s="170" t="e">
        <f t="shared" si="120"/>
        <v>#DIV/0!</v>
      </c>
      <c r="CD42" s="170" t="e">
        <f t="shared" si="121"/>
        <v>#DIV/0!</v>
      </c>
      <c r="CE42" s="170" t="e">
        <f t="shared" si="122"/>
        <v>#DIV/0!</v>
      </c>
      <c r="CF42" s="170" t="e">
        <f t="shared" si="123"/>
        <v>#DIV/0!</v>
      </c>
      <c r="CG42" s="170" t="e">
        <f t="shared" si="124"/>
        <v>#DIV/0!</v>
      </c>
      <c r="CH42" s="170" t="e">
        <f t="shared" si="125"/>
        <v>#DIV/0!</v>
      </c>
      <c r="CI42" s="170" t="e">
        <f t="shared" si="126"/>
        <v>#DIV/0!</v>
      </c>
      <c r="CJ42" s="169" t="e">
        <f t="shared" si="127"/>
        <v>#DIV/0!</v>
      </c>
      <c r="CK42" s="170" t="e">
        <f t="shared" si="128"/>
        <v>#DIV/0!</v>
      </c>
      <c r="CL42" s="170" t="e">
        <f t="shared" si="129"/>
        <v>#DIV/0!</v>
      </c>
      <c r="CM42" s="170" t="e">
        <f t="shared" si="130"/>
        <v>#DIV/0!</v>
      </c>
      <c r="CN42" s="170" t="e">
        <f t="shared" si="131"/>
        <v>#DIV/0!</v>
      </c>
      <c r="CO42" s="170" t="e">
        <f t="shared" si="132"/>
        <v>#DIV/0!</v>
      </c>
      <c r="CP42" s="170" t="e">
        <f t="shared" si="22"/>
        <v>#DIV/0!</v>
      </c>
      <c r="CQ42" s="170" t="e">
        <f t="shared" si="22"/>
        <v>#DIV/0!</v>
      </c>
      <c r="CR42" s="170" t="e">
        <f t="shared" si="22"/>
        <v>#DIV/0!</v>
      </c>
      <c r="CS42" s="170" t="e">
        <f t="shared" si="22"/>
        <v>#DIV/0!</v>
      </c>
      <c r="CT42" s="174" t="e">
        <f t="shared" si="101"/>
        <v>#DIV/0!</v>
      </c>
      <c r="CU42" s="169" t="e">
        <f t="shared" si="133"/>
        <v>#DIV/0!</v>
      </c>
      <c r="CV42" s="170" t="e">
        <f t="shared" si="134"/>
        <v>#DIV/0!</v>
      </c>
      <c r="CW42" s="170" t="e">
        <f t="shared" si="135"/>
        <v>#DIV/0!</v>
      </c>
      <c r="CX42" s="170" t="e">
        <f t="shared" si="136"/>
        <v>#DIV/0!</v>
      </c>
      <c r="CY42" s="170" t="e">
        <f t="shared" si="137"/>
        <v>#DIV/0!</v>
      </c>
      <c r="CZ42" s="170" t="e">
        <f t="shared" si="138"/>
        <v>#DIV/0!</v>
      </c>
      <c r="DA42" s="170" t="e">
        <f t="shared" si="139"/>
        <v>#DIV/0!</v>
      </c>
      <c r="DB42" s="170" t="e">
        <f t="shared" si="140"/>
        <v>#DIV/0!</v>
      </c>
      <c r="DC42" s="170" t="e">
        <f t="shared" si="141"/>
        <v>#DIV/0!</v>
      </c>
      <c r="DD42" s="170" t="e">
        <f t="shared" si="142"/>
        <v>#DIV/0!</v>
      </c>
      <c r="DE42" s="169" t="e">
        <f t="shared" si="143"/>
        <v>#DIV/0!</v>
      </c>
      <c r="DF42" s="170" t="e">
        <f t="shared" si="144"/>
        <v>#DIV/0!</v>
      </c>
      <c r="DG42" s="170" t="e">
        <f t="shared" si="145"/>
        <v>#DIV/0!</v>
      </c>
      <c r="DH42" s="170" t="e">
        <f t="shared" si="146"/>
        <v>#DIV/0!</v>
      </c>
      <c r="DI42" s="170" t="e">
        <f t="shared" si="147"/>
        <v>#DIV/0!</v>
      </c>
      <c r="DJ42" s="170" t="e">
        <f t="shared" si="148"/>
        <v>#DIV/0!</v>
      </c>
      <c r="DK42" s="170" t="e">
        <f t="shared" si="39"/>
        <v>#DIV/0!</v>
      </c>
      <c r="DL42" s="170" t="e">
        <f t="shared" si="39"/>
        <v>#DIV/0!</v>
      </c>
      <c r="DM42" s="170" t="e">
        <f t="shared" si="39"/>
        <v>#DIV/0!</v>
      </c>
      <c r="DN42" s="863" t="e">
        <f t="shared" si="39"/>
        <v>#DIV/0!</v>
      </c>
      <c r="DO42" s="864" t="e">
        <f t="shared" si="102"/>
        <v>#DIV/0!</v>
      </c>
      <c r="DP42" s="169" t="e">
        <f t="shared" si="103"/>
        <v>#DIV/0!</v>
      </c>
      <c r="DQ42" s="170" t="e">
        <f t="shared" si="103"/>
        <v>#DIV/0!</v>
      </c>
      <c r="DR42" s="170" t="e">
        <f t="shared" si="103"/>
        <v>#DIV/0!</v>
      </c>
      <c r="DS42" s="170" t="e">
        <f t="shared" si="103"/>
        <v>#DIV/0!</v>
      </c>
      <c r="DT42" s="170" t="e">
        <f t="shared" si="103"/>
        <v>#DIV/0!</v>
      </c>
      <c r="DU42" s="170" t="e">
        <f t="shared" si="103"/>
        <v>#DIV/0!</v>
      </c>
      <c r="DV42" s="170" t="e">
        <f t="shared" si="103"/>
        <v>#DIV/0!</v>
      </c>
      <c r="DW42" s="170" t="e">
        <f t="shared" si="103"/>
        <v>#DIV/0!</v>
      </c>
      <c r="DX42" s="170" t="e">
        <f t="shared" si="103"/>
        <v>#DIV/0!</v>
      </c>
      <c r="DY42" s="170" t="e">
        <f t="shared" si="103"/>
        <v>#DIV/0!</v>
      </c>
      <c r="DZ42" s="175" t="e">
        <f t="shared" si="104"/>
        <v>#DIV/0!</v>
      </c>
      <c r="EA42" s="176" t="e">
        <f t="shared" si="105"/>
        <v>#DIV/0!</v>
      </c>
      <c r="EB42" s="177" t="e">
        <f t="shared" si="41"/>
        <v>#DIV/0!</v>
      </c>
      <c r="EC42" s="166" t="e">
        <f t="shared" si="42"/>
        <v>#DIV/0!</v>
      </c>
      <c r="ED42" s="166" t="e">
        <f t="shared" si="43"/>
        <v>#DIV/0!</v>
      </c>
      <c r="EE42" s="166" t="e">
        <f t="shared" si="44"/>
        <v>#DIV/0!</v>
      </c>
      <c r="EF42" s="166" t="e">
        <f t="shared" si="45"/>
        <v>#DIV/0!</v>
      </c>
      <c r="EG42" s="166" t="e">
        <f t="shared" si="46"/>
        <v>#DIV/0!</v>
      </c>
      <c r="EH42" s="166" t="e">
        <f t="shared" si="47"/>
        <v>#DIV/0!</v>
      </c>
      <c r="EI42" s="166" t="e">
        <f t="shared" si="48"/>
        <v>#DIV/0!</v>
      </c>
      <c r="EJ42" s="166" t="e">
        <f t="shared" si="49"/>
        <v>#DIV/0!</v>
      </c>
      <c r="EK42" s="166" t="e">
        <f t="shared" si="50"/>
        <v>#DIV/0!</v>
      </c>
      <c r="EL42" s="177" t="e">
        <f t="shared" si="51"/>
        <v>#DIV/0!</v>
      </c>
      <c r="EM42" s="166" t="e">
        <f t="shared" si="52"/>
        <v>#DIV/0!</v>
      </c>
      <c r="EN42" s="166" t="e">
        <f t="shared" si="53"/>
        <v>#DIV/0!</v>
      </c>
      <c r="EO42" s="166" t="e">
        <f t="shared" si="54"/>
        <v>#DIV/0!</v>
      </c>
      <c r="EP42" s="166" t="e">
        <f t="shared" si="55"/>
        <v>#DIV/0!</v>
      </c>
      <c r="EQ42" s="166" t="e">
        <f t="shared" si="56"/>
        <v>#DIV/0!</v>
      </c>
      <c r="ER42" s="166" t="e">
        <f t="shared" si="57"/>
        <v>#DIV/0!</v>
      </c>
      <c r="ES42" s="166" t="e">
        <f t="shared" si="58"/>
        <v>#DIV/0!</v>
      </c>
      <c r="ET42" s="166" t="e">
        <f t="shared" si="59"/>
        <v>#DIV/0!</v>
      </c>
      <c r="EU42" s="166" t="e">
        <f t="shared" si="60"/>
        <v>#DIV/0!</v>
      </c>
      <c r="EV42" s="178" t="e">
        <f t="shared" si="106"/>
        <v>#DIV/0!</v>
      </c>
      <c r="EW42" s="177" t="e">
        <f t="shared" si="61"/>
        <v>#DIV/0!</v>
      </c>
      <c r="EX42" s="166" t="e">
        <f t="shared" si="62"/>
        <v>#DIV/0!</v>
      </c>
      <c r="EY42" s="166" t="e">
        <f t="shared" si="63"/>
        <v>#DIV/0!</v>
      </c>
      <c r="EZ42" s="166" t="e">
        <f t="shared" si="64"/>
        <v>#DIV/0!</v>
      </c>
      <c r="FA42" s="166" t="e">
        <f t="shared" si="65"/>
        <v>#DIV/0!</v>
      </c>
      <c r="FB42" s="166" t="e">
        <f t="shared" si="66"/>
        <v>#DIV/0!</v>
      </c>
      <c r="FC42" s="166" t="e">
        <f t="shared" si="67"/>
        <v>#DIV/0!</v>
      </c>
      <c r="FD42" s="166" t="e">
        <f t="shared" si="68"/>
        <v>#DIV/0!</v>
      </c>
      <c r="FE42" s="166" t="e">
        <f t="shared" si="69"/>
        <v>#DIV/0!</v>
      </c>
      <c r="FF42" s="166" t="e">
        <f t="shared" si="70"/>
        <v>#DIV/0!</v>
      </c>
      <c r="FG42" s="177" t="e">
        <f t="shared" si="71"/>
        <v>#DIV/0!</v>
      </c>
      <c r="FH42" s="166" t="e">
        <f t="shared" si="72"/>
        <v>#DIV/0!</v>
      </c>
      <c r="FI42" s="166" t="e">
        <f t="shared" si="73"/>
        <v>#DIV/0!</v>
      </c>
      <c r="FJ42" s="166" t="e">
        <f t="shared" si="74"/>
        <v>#DIV/0!</v>
      </c>
      <c r="FK42" s="166" t="e">
        <f t="shared" si="75"/>
        <v>#DIV/0!</v>
      </c>
      <c r="FL42" s="166" t="e">
        <f t="shared" si="76"/>
        <v>#DIV/0!</v>
      </c>
      <c r="FM42" s="166" t="e">
        <f t="shared" si="77"/>
        <v>#DIV/0!</v>
      </c>
      <c r="FN42" s="166" t="e">
        <f t="shared" si="78"/>
        <v>#DIV/0!</v>
      </c>
      <c r="FO42" s="166" t="e">
        <f t="shared" si="79"/>
        <v>#DIV/0!</v>
      </c>
      <c r="FP42" s="859" t="e">
        <f t="shared" si="80"/>
        <v>#DIV/0!</v>
      </c>
      <c r="FQ42" s="867" t="e">
        <f t="shared" si="107"/>
        <v>#DIV/0!</v>
      </c>
      <c r="FR42" s="177" t="e">
        <f t="shared" si="81"/>
        <v>#DIV/0!</v>
      </c>
      <c r="FS42" s="166" t="e">
        <f t="shared" si="82"/>
        <v>#DIV/0!</v>
      </c>
      <c r="FT42" s="166" t="e">
        <f t="shared" si="83"/>
        <v>#DIV/0!</v>
      </c>
      <c r="FU42" s="166" t="e">
        <f t="shared" si="84"/>
        <v>#DIV/0!</v>
      </c>
      <c r="FV42" s="166" t="e">
        <f t="shared" si="85"/>
        <v>#DIV/0!</v>
      </c>
      <c r="FW42" s="166" t="e">
        <f t="shared" si="86"/>
        <v>#DIV/0!</v>
      </c>
      <c r="FX42" s="166" t="e">
        <f t="shared" si="87"/>
        <v>#DIV/0!</v>
      </c>
      <c r="FY42" s="166" t="e">
        <f t="shared" si="88"/>
        <v>#DIV/0!</v>
      </c>
      <c r="FZ42" s="166" t="e">
        <f t="shared" si="89"/>
        <v>#DIV/0!</v>
      </c>
      <c r="GA42" s="166" t="e">
        <f t="shared" si="90"/>
        <v>#DIV/0!</v>
      </c>
      <c r="GD42" s="1713"/>
      <c r="GE42" s="195" t="e">
        <f t="shared" si="108"/>
        <v>#DIV/0!</v>
      </c>
      <c r="GF42" s="204" t="e">
        <f t="shared" si="109"/>
        <v>#DIV/0!</v>
      </c>
      <c r="GG42" s="197" t="e">
        <f t="shared" si="109"/>
        <v>#DIV/0!</v>
      </c>
      <c r="GH42" s="197" t="e">
        <f t="shared" si="109"/>
        <v>#DIV/0!</v>
      </c>
      <c r="GI42" s="197" t="e">
        <f t="shared" si="109"/>
        <v>#DIV/0!</v>
      </c>
      <c r="GJ42" s="197" t="e">
        <f t="shared" si="109"/>
        <v>#DIV/0!</v>
      </c>
      <c r="GK42" s="197" t="e">
        <f>HA42+#REF!</f>
        <v>#DIV/0!</v>
      </c>
      <c r="GL42" s="197" t="e">
        <f>HB42+#REF!</f>
        <v>#DIV/0!</v>
      </c>
      <c r="GM42" s="197" t="e">
        <f>HC42+#REF!</f>
        <v>#DIV/0!</v>
      </c>
      <c r="GN42" s="197" t="e">
        <f>HD42+#REF!</f>
        <v>#DIV/0!</v>
      </c>
      <c r="GO42" s="198" t="e">
        <f>HE42+#REF!</f>
        <v>#DIV/0!</v>
      </c>
      <c r="GP42" s="205" t="e">
        <f t="shared" si="110"/>
        <v>#DIV/0!</v>
      </c>
      <c r="GQ42" s="200" t="e">
        <f t="shared" si="157"/>
        <v>#DIV/0!</v>
      </c>
      <c r="GR42" s="201" t="e">
        <f t="shared" si="158"/>
        <v>#DIV/0!</v>
      </c>
      <c r="GS42" s="201" t="e">
        <f t="shared" si="159"/>
        <v>#DIV/0!</v>
      </c>
      <c r="GT42" s="201" t="e">
        <f t="shared" si="160"/>
        <v>#DIV/0!</v>
      </c>
      <c r="GU42" s="201" t="e">
        <f t="shared" si="161"/>
        <v>#DIV/0!</v>
      </c>
      <c r="GV42" s="201" t="e">
        <f t="shared" si="152"/>
        <v>#DIV/0!</v>
      </c>
      <c r="GW42" s="201" t="e">
        <f t="shared" si="153"/>
        <v>#DIV/0!</v>
      </c>
      <c r="GX42" s="201" t="e">
        <f t="shared" si="154"/>
        <v>#DIV/0!</v>
      </c>
      <c r="GY42" s="201" t="e">
        <f t="shared" si="155"/>
        <v>#DIV/0!</v>
      </c>
      <c r="GZ42" s="202" t="e">
        <f t="shared" si="156"/>
        <v>#DIV/0!</v>
      </c>
      <c r="HA42" s="203" t="e">
        <f t="shared" si="112"/>
        <v>#DIV/0!</v>
      </c>
      <c r="HB42" s="204" t="e">
        <f t="shared" si="149"/>
        <v>#DIV/0!</v>
      </c>
      <c r="HC42" s="197" t="e">
        <f t="shared" si="149"/>
        <v>#DIV/0!</v>
      </c>
      <c r="HD42" s="197" t="e">
        <f t="shared" si="149"/>
        <v>#DIV/0!</v>
      </c>
      <c r="HE42" s="197" t="e">
        <f t="shared" si="149"/>
        <v>#DIV/0!</v>
      </c>
      <c r="HF42" s="197" t="e">
        <f t="shared" si="149"/>
        <v>#DIV/0!</v>
      </c>
      <c r="HG42" s="197" t="e">
        <f t="shared" si="149"/>
        <v>#DIV/0!</v>
      </c>
      <c r="HH42" s="197" t="e">
        <f t="shared" si="149"/>
        <v>#DIV/0!</v>
      </c>
      <c r="HI42" s="197" t="e">
        <f t="shared" si="149"/>
        <v>#DIV/0!</v>
      </c>
      <c r="HJ42" s="197" t="e">
        <f t="shared" si="149"/>
        <v>#DIV/0!</v>
      </c>
      <c r="HK42" s="198" t="e">
        <f t="shared" si="149"/>
        <v>#DIV/0!</v>
      </c>
      <c r="HL42" s="203" t="e">
        <f t="shared" si="116"/>
        <v>#DIV/0!</v>
      </c>
      <c r="HM42" s="868" t="e">
        <f t="shared" si="151"/>
        <v>#DIV/0!</v>
      </c>
      <c r="HN42" s="869" t="e">
        <f t="shared" si="151"/>
        <v>#DIV/0!</v>
      </c>
      <c r="HO42" s="869" t="e">
        <f t="shared" si="151"/>
        <v>#DIV/0!</v>
      </c>
      <c r="HP42" s="869" t="e">
        <f t="shared" si="151"/>
        <v>#DIV/0!</v>
      </c>
      <c r="HQ42" s="869" t="e">
        <f t="shared" si="151"/>
        <v>#DIV/0!</v>
      </c>
      <c r="HR42" s="869" t="e">
        <f t="shared" si="151"/>
        <v>#DIV/0!</v>
      </c>
      <c r="HS42" s="869" t="e">
        <f t="shared" si="151"/>
        <v>#DIV/0!</v>
      </c>
      <c r="HT42" s="869" t="e">
        <f t="shared" si="151"/>
        <v>#DIV/0!</v>
      </c>
      <c r="HU42" s="869" t="e">
        <f t="shared" si="151"/>
        <v>#DIV/0!</v>
      </c>
      <c r="HV42" s="870" t="e">
        <f t="shared" si="151"/>
        <v>#DIV/0!</v>
      </c>
    </row>
    <row r="43" spans="1:230" ht="15.75" customHeight="1" thickBot="1" x14ac:dyDescent="0.2">
      <c r="A43" s="191">
        <v>70</v>
      </c>
      <c r="B43" s="192"/>
      <c r="C43" s="193"/>
      <c r="D43" s="193"/>
      <c r="E43" s="193"/>
      <c r="F43" s="193"/>
      <c r="G43" s="194"/>
      <c r="H43" s="194"/>
      <c r="I43" s="194"/>
      <c r="J43" s="194"/>
      <c r="K43" s="194"/>
      <c r="L43" s="166">
        <v>0</v>
      </c>
      <c r="M43" s="166">
        <v>0</v>
      </c>
      <c r="N43" s="166">
        <v>0</v>
      </c>
      <c r="O43" s="166">
        <v>0</v>
      </c>
      <c r="P43" s="166">
        <v>0</v>
      </c>
      <c r="Q43" s="166">
        <v>0</v>
      </c>
      <c r="R43" s="166">
        <v>0</v>
      </c>
      <c r="S43" s="166">
        <v>0</v>
      </c>
      <c r="T43" s="166">
        <v>0</v>
      </c>
      <c r="U43" s="859">
        <v>0</v>
      </c>
      <c r="V43" s="866">
        <f t="shared" si="95"/>
        <v>0</v>
      </c>
      <c r="W43" s="861">
        <f t="shared" si="96"/>
        <v>0</v>
      </c>
      <c r="X43" s="169">
        <v>0</v>
      </c>
      <c r="Y43" s="170">
        <v>0</v>
      </c>
      <c r="Z43" s="170">
        <v>0</v>
      </c>
      <c r="AA43" s="170">
        <v>0</v>
      </c>
      <c r="AB43" s="170">
        <v>0</v>
      </c>
      <c r="AC43" s="170">
        <v>0</v>
      </c>
      <c r="AD43" s="170">
        <v>0</v>
      </c>
      <c r="AE43" s="170">
        <v>0</v>
      </c>
      <c r="AF43" s="170">
        <v>0</v>
      </c>
      <c r="AG43" s="170">
        <v>0</v>
      </c>
      <c r="AH43" s="169">
        <v>0</v>
      </c>
      <c r="AI43" s="170">
        <v>0</v>
      </c>
      <c r="AJ43" s="170">
        <v>0</v>
      </c>
      <c r="AK43" s="170">
        <v>0</v>
      </c>
      <c r="AL43" s="170">
        <v>0</v>
      </c>
      <c r="AM43" s="170">
        <v>0</v>
      </c>
      <c r="AN43" s="170">
        <v>0</v>
      </c>
      <c r="AO43" s="170">
        <v>0</v>
      </c>
      <c r="AP43" s="170">
        <v>0</v>
      </c>
      <c r="AQ43" s="170">
        <v>0</v>
      </c>
      <c r="AR43" s="171">
        <f t="shared" si="97"/>
        <v>0</v>
      </c>
      <c r="AS43" s="169">
        <v>0</v>
      </c>
      <c r="AT43" s="170">
        <v>0</v>
      </c>
      <c r="AU43" s="170">
        <v>0</v>
      </c>
      <c r="AV43" s="170">
        <v>0</v>
      </c>
      <c r="AW43" s="170">
        <v>0</v>
      </c>
      <c r="AX43" s="170">
        <v>0</v>
      </c>
      <c r="AY43" s="170">
        <v>0</v>
      </c>
      <c r="AZ43" s="170">
        <v>0</v>
      </c>
      <c r="BA43" s="170">
        <v>0</v>
      </c>
      <c r="BB43" s="170">
        <v>0</v>
      </c>
      <c r="BC43" s="169">
        <v>0</v>
      </c>
      <c r="BD43" s="170">
        <v>0</v>
      </c>
      <c r="BE43" s="170">
        <v>0</v>
      </c>
      <c r="BF43" s="170">
        <v>0</v>
      </c>
      <c r="BG43" s="170">
        <v>0</v>
      </c>
      <c r="BH43" s="170">
        <v>0</v>
      </c>
      <c r="BI43" s="170">
        <v>0</v>
      </c>
      <c r="BJ43" s="170">
        <v>0</v>
      </c>
      <c r="BK43" s="170">
        <v>0</v>
      </c>
      <c r="BL43" s="170">
        <v>0</v>
      </c>
      <c r="BM43" s="862">
        <f t="shared" si="98"/>
        <v>0</v>
      </c>
      <c r="BN43" s="169">
        <v>0</v>
      </c>
      <c r="BO43" s="170">
        <v>0</v>
      </c>
      <c r="BP43" s="170">
        <v>0</v>
      </c>
      <c r="BQ43" s="170">
        <v>0</v>
      </c>
      <c r="BR43" s="170">
        <v>0</v>
      </c>
      <c r="BS43" s="170">
        <v>0</v>
      </c>
      <c r="BT43" s="170">
        <v>0</v>
      </c>
      <c r="BU43" s="170">
        <v>0</v>
      </c>
      <c r="BV43" s="170">
        <v>0</v>
      </c>
      <c r="BW43" s="170">
        <v>0</v>
      </c>
      <c r="BX43" s="172" t="e">
        <f t="shared" si="99"/>
        <v>#DIV/0!</v>
      </c>
      <c r="BY43" s="173" t="e">
        <f t="shared" si="100"/>
        <v>#DIV/0!</v>
      </c>
      <c r="BZ43" s="169" t="e">
        <f t="shared" si="117"/>
        <v>#DIV/0!</v>
      </c>
      <c r="CA43" s="170" t="e">
        <f t="shared" si="118"/>
        <v>#DIV/0!</v>
      </c>
      <c r="CB43" s="170" t="e">
        <f t="shared" si="119"/>
        <v>#DIV/0!</v>
      </c>
      <c r="CC43" s="170" t="e">
        <f t="shared" si="120"/>
        <v>#DIV/0!</v>
      </c>
      <c r="CD43" s="170" t="e">
        <f t="shared" si="121"/>
        <v>#DIV/0!</v>
      </c>
      <c r="CE43" s="170" t="e">
        <f t="shared" si="122"/>
        <v>#DIV/0!</v>
      </c>
      <c r="CF43" s="170" t="e">
        <f t="shared" si="123"/>
        <v>#DIV/0!</v>
      </c>
      <c r="CG43" s="170" t="e">
        <f t="shared" si="124"/>
        <v>#DIV/0!</v>
      </c>
      <c r="CH43" s="170" t="e">
        <f t="shared" si="125"/>
        <v>#DIV/0!</v>
      </c>
      <c r="CI43" s="170" t="e">
        <f t="shared" si="126"/>
        <v>#DIV/0!</v>
      </c>
      <c r="CJ43" s="169" t="e">
        <f t="shared" si="127"/>
        <v>#DIV/0!</v>
      </c>
      <c r="CK43" s="170" t="e">
        <f t="shared" si="128"/>
        <v>#DIV/0!</v>
      </c>
      <c r="CL43" s="170" t="e">
        <f t="shared" si="129"/>
        <v>#DIV/0!</v>
      </c>
      <c r="CM43" s="170" t="e">
        <f t="shared" si="130"/>
        <v>#DIV/0!</v>
      </c>
      <c r="CN43" s="170" t="e">
        <f t="shared" si="131"/>
        <v>#DIV/0!</v>
      </c>
      <c r="CO43" s="170" t="e">
        <f t="shared" si="132"/>
        <v>#DIV/0!</v>
      </c>
      <c r="CP43" s="170" t="e">
        <f t="shared" si="22"/>
        <v>#DIV/0!</v>
      </c>
      <c r="CQ43" s="170" t="e">
        <f t="shared" si="22"/>
        <v>#DIV/0!</v>
      </c>
      <c r="CR43" s="170" t="e">
        <f t="shared" si="22"/>
        <v>#DIV/0!</v>
      </c>
      <c r="CS43" s="170" t="e">
        <f t="shared" si="22"/>
        <v>#DIV/0!</v>
      </c>
      <c r="CT43" s="174" t="e">
        <f t="shared" si="101"/>
        <v>#DIV/0!</v>
      </c>
      <c r="CU43" s="169" t="e">
        <f t="shared" si="133"/>
        <v>#DIV/0!</v>
      </c>
      <c r="CV43" s="170" t="e">
        <f t="shared" si="134"/>
        <v>#DIV/0!</v>
      </c>
      <c r="CW43" s="170" t="e">
        <f t="shared" si="135"/>
        <v>#DIV/0!</v>
      </c>
      <c r="CX43" s="170" t="e">
        <f t="shared" si="136"/>
        <v>#DIV/0!</v>
      </c>
      <c r="CY43" s="170" t="e">
        <f t="shared" si="137"/>
        <v>#DIV/0!</v>
      </c>
      <c r="CZ43" s="170" t="e">
        <f t="shared" si="138"/>
        <v>#DIV/0!</v>
      </c>
      <c r="DA43" s="170" t="e">
        <f t="shared" si="139"/>
        <v>#DIV/0!</v>
      </c>
      <c r="DB43" s="170" t="e">
        <f t="shared" si="140"/>
        <v>#DIV/0!</v>
      </c>
      <c r="DC43" s="170" t="e">
        <f t="shared" si="141"/>
        <v>#DIV/0!</v>
      </c>
      <c r="DD43" s="170" t="e">
        <f t="shared" si="142"/>
        <v>#DIV/0!</v>
      </c>
      <c r="DE43" s="169" t="e">
        <f t="shared" si="143"/>
        <v>#DIV/0!</v>
      </c>
      <c r="DF43" s="170" t="e">
        <f t="shared" si="144"/>
        <v>#DIV/0!</v>
      </c>
      <c r="DG43" s="170" t="e">
        <f t="shared" si="145"/>
        <v>#DIV/0!</v>
      </c>
      <c r="DH43" s="170" t="e">
        <f t="shared" si="146"/>
        <v>#DIV/0!</v>
      </c>
      <c r="DI43" s="170" t="e">
        <f t="shared" si="147"/>
        <v>#DIV/0!</v>
      </c>
      <c r="DJ43" s="170" t="e">
        <f t="shared" si="148"/>
        <v>#DIV/0!</v>
      </c>
      <c r="DK43" s="170" t="e">
        <f t="shared" si="39"/>
        <v>#DIV/0!</v>
      </c>
      <c r="DL43" s="170" t="e">
        <f t="shared" si="39"/>
        <v>#DIV/0!</v>
      </c>
      <c r="DM43" s="170" t="e">
        <f t="shared" si="39"/>
        <v>#DIV/0!</v>
      </c>
      <c r="DN43" s="863" t="e">
        <f t="shared" si="39"/>
        <v>#DIV/0!</v>
      </c>
      <c r="DO43" s="864" t="e">
        <f t="shared" si="102"/>
        <v>#DIV/0!</v>
      </c>
      <c r="DP43" s="169" t="e">
        <f t="shared" si="103"/>
        <v>#DIV/0!</v>
      </c>
      <c r="DQ43" s="170" t="e">
        <f t="shared" si="103"/>
        <v>#DIV/0!</v>
      </c>
      <c r="DR43" s="170" t="e">
        <f t="shared" si="103"/>
        <v>#DIV/0!</v>
      </c>
      <c r="DS43" s="170" t="e">
        <f t="shared" si="103"/>
        <v>#DIV/0!</v>
      </c>
      <c r="DT43" s="170" t="e">
        <f t="shared" si="103"/>
        <v>#DIV/0!</v>
      </c>
      <c r="DU43" s="170" t="e">
        <f t="shared" si="103"/>
        <v>#DIV/0!</v>
      </c>
      <c r="DV43" s="170" t="e">
        <f t="shared" si="103"/>
        <v>#DIV/0!</v>
      </c>
      <c r="DW43" s="170" t="e">
        <f t="shared" si="103"/>
        <v>#DIV/0!</v>
      </c>
      <c r="DX43" s="170" t="e">
        <f t="shared" si="103"/>
        <v>#DIV/0!</v>
      </c>
      <c r="DY43" s="170" t="e">
        <f t="shared" si="103"/>
        <v>#DIV/0!</v>
      </c>
      <c r="DZ43" s="175" t="e">
        <f t="shared" si="104"/>
        <v>#DIV/0!</v>
      </c>
      <c r="EA43" s="176" t="e">
        <f t="shared" si="105"/>
        <v>#DIV/0!</v>
      </c>
      <c r="EB43" s="177" t="e">
        <f t="shared" si="41"/>
        <v>#DIV/0!</v>
      </c>
      <c r="EC43" s="166" t="e">
        <f t="shared" si="42"/>
        <v>#DIV/0!</v>
      </c>
      <c r="ED43" s="166" t="e">
        <f t="shared" si="43"/>
        <v>#DIV/0!</v>
      </c>
      <c r="EE43" s="166" t="e">
        <f t="shared" si="44"/>
        <v>#DIV/0!</v>
      </c>
      <c r="EF43" s="166" t="e">
        <f t="shared" si="45"/>
        <v>#DIV/0!</v>
      </c>
      <c r="EG43" s="166" t="e">
        <f t="shared" si="46"/>
        <v>#DIV/0!</v>
      </c>
      <c r="EH43" s="166" t="e">
        <f t="shared" si="47"/>
        <v>#DIV/0!</v>
      </c>
      <c r="EI43" s="166" t="e">
        <f t="shared" si="48"/>
        <v>#DIV/0!</v>
      </c>
      <c r="EJ43" s="166" t="e">
        <f t="shared" si="49"/>
        <v>#DIV/0!</v>
      </c>
      <c r="EK43" s="166" t="e">
        <f t="shared" si="50"/>
        <v>#DIV/0!</v>
      </c>
      <c r="EL43" s="177" t="e">
        <f t="shared" si="51"/>
        <v>#DIV/0!</v>
      </c>
      <c r="EM43" s="166" t="e">
        <f t="shared" si="52"/>
        <v>#DIV/0!</v>
      </c>
      <c r="EN43" s="166" t="e">
        <f t="shared" si="53"/>
        <v>#DIV/0!</v>
      </c>
      <c r="EO43" s="166" t="e">
        <f t="shared" si="54"/>
        <v>#DIV/0!</v>
      </c>
      <c r="EP43" s="166" t="e">
        <f t="shared" si="55"/>
        <v>#DIV/0!</v>
      </c>
      <c r="EQ43" s="166" t="e">
        <f t="shared" si="56"/>
        <v>#DIV/0!</v>
      </c>
      <c r="ER43" s="166" t="e">
        <f t="shared" si="57"/>
        <v>#DIV/0!</v>
      </c>
      <c r="ES43" s="166" t="e">
        <f t="shared" si="58"/>
        <v>#DIV/0!</v>
      </c>
      <c r="ET43" s="166" t="e">
        <f t="shared" si="59"/>
        <v>#DIV/0!</v>
      </c>
      <c r="EU43" s="166" t="e">
        <f t="shared" si="60"/>
        <v>#DIV/0!</v>
      </c>
      <c r="EV43" s="178" t="e">
        <f t="shared" si="106"/>
        <v>#DIV/0!</v>
      </c>
      <c r="EW43" s="177" t="e">
        <f t="shared" si="61"/>
        <v>#DIV/0!</v>
      </c>
      <c r="EX43" s="166" t="e">
        <f t="shared" si="62"/>
        <v>#DIV/0!</v>
      </c>
      <c r="EY43" s="166" t="e">
        <f t="shared" si="63"/>
        <v>#DIV/0!</v>
      </c>
      <c r="EZ43" s="166" t="e">
        <f t="shared" si="64"/>
        <v>#DIV/0!</v>
      </c>
      <c r="FA43" s="166" t="e">
        <f t="shared" si="65"/>
        <v>#DIV/0!</v>
      </c>
      <c r="FB43" s="166" t="e">
        <f t="shared" si="66"/>
        <v>#DIV/0!</v>
      </c>
      <c r="FC43" s="166" t="e">
        <f t="shared" si="67"/>
        <v>#DIV/0!</v>
      </c>
      <c r="FD43" s="166" t="e">
        <f t="shared" si="68"/>
        <v>#DIV/0!</v>
      </c>
      <c r="FE43" s="166" t="e">
        <f t="shared" si="69"/>
        <v>#DIV/0!</v>
      </c>
      <c r="FF43" s="166" t="e">
        <f t="shared" si="70"/>
        <v>#DIV/0!</v>
      </c>
      <c r="FG43" s="177" t="e">
        <f t="shared" si="71"/>
        <v>#DIV/0!</v>
      </c>
      <c r="FH43" s="166" t="e">
        <f t="shared" si="72"/>
        <v>#DIV/0!</v>
      </c>
      <c r="FI43" s="166" t="e">
        <f t="shared" si="73"/>
        <v>#DIV/0!</v>
      </c>
      <c r="FJ43" s="166" t="e">
        <f t="shared" si="74"/>
        <v>#DIV/0!</v>
      </c>
      <c r="FK43" s="166" t="e">
        <f t="shared" si="75"/>
        <v>#DIV/0!</v>
      </c>
      <c r="FL43" s="166" t="e">
        <f t="shared" si="76"/>
        <v>#DIV/0!</v>
      </c>
      <c r="FM43" s="166" t="e">
        <f t="shared" si="77"/>
        <v>#DIV/0!</v>
      </c>
      <c r="FN43" s="166" t="e">
        <f t="shared" si="78"/>
        <v>#DIV/0!</v>
      </c>
      <c r="FO43" s="166" t="e">
        <f t="shared" si="79"/>
        <v>#DIV/0!</v>
      </c>
      <c r="FP43" s="859" t="e">
        <f t="shared" si="80"/>
        <v>#DIV/0!</v>
      </c>
      <c r="FQ43" s="867" t="e">
        <f t="shared" si="107"/>
        <v>#DIV/0!</v>
      </c>
      <c r="FR43" s="177" t="e">
        <f t="shared" si="81"/>
        <v>#DIV/0!</v>
      </c>
      <c r="FS43" s="166" t="e">
        <f t="shared" si="82"/>
        <v>#DIV/0!</v>
      </c>
      <c r="FT43" s="166" t="e">
        <f t="shared" si="83"/>
        <v>#DIV/0!</v>
      </c>
      <c r="FU43" s="166" t="e">
        <f t="shared" si="84"/>
        <v>#DIV/0!</v>
      </c>
      <c r="FV43" s="166" t="e">
        <f t="shared" si="85"/>
        <v>#DIV/0!</v>
      </c>
      <c r="FW43" s="166" t="e">
        <f t="shared" si="86"/>
        <v>#DIV/0!</v>
      </c>
      <c r="FX43" s="166" t="e">
        <f t="shared" si="87"/>
        <v>#DIV/0!</v>
      </c>
      <c r="FY43" s="166" t="e">
        <f t="shared" si="88"/>
        <v>#DIV/0!</v>
      </c>
      <c r="FZ43" s="166" t="e">
        <f t="shared" si="89"/>
        <v>#DIV/0!</v>
      </c>
      <c r="GA43" s="166" t="e">
        <f t="shared" si="90"/>
        <v>#DIV/0!</v>
      </c>
      <c r="GD43" s="1713"/>
      <c r="GE43" s="195" t="e">
        <f t="shared" si="108"/>
        <v>#DIV/0!</v>
      </c>
      <c r="GF43" s="204" t="e">
        <f t="shared" si="109"/>
        <v>#DIV/0!</v>
      </c>
      <c r="GG43" s="197" t="e">
        <f t="shared" si="109"/>
        <v>#DIV/0!</v>
      </c>
      <c r="GH43" s="197" t="e">
        <f t="shared" si="109"/>
        <v>#DIV/0!</v>
      </c>
      <c r="GI43" s="197" t="e">
        <f t="shared" si="109"/>
        <v>#DIV/0!</v>
      </c>
      <c r="GJ43" s="197" t="e">
        <f t="shared" si="109"/>
        <v>#DIV/0!</v>
      </c>
      <c r="GK43" s="197" t="e">
        <f>HA43+#REF!</f>
        <v>#DIV/0!</v>
      </c>
      <c r="GL43" s="197" t="e">
        <f>HB43+#REF!</f>
        <v>#DIV/0!</v>
      </c>
      <c r="GM43" s="197" t="e">
        <f>HC43+#REF!</f>
        <v>#DIV/0!</v>
      </c>
      <c r="GN43" s="197" t="e">
        <f>HD43+#REF!</f>
        <v>#DIV/0!</v>
      </c>
      <c r="GO43" s="198" t="e">
        <f>HE43+#REF!</f>
        <v>#DIV/0!</v>
      </c>
      <c r="GP43" s="205" t="e">
        <f t="shared" si="110"/>
        <v>#DIV/0!</v>
      </c>
      <c r="GQ43" s="200" t="e">
        <f t="shared" si="157"/>
        <v>#DIV/0!</v>
      </c>
      <c r="GR43" s="201" t="e">
        <f t="shared" si="158"/>
        <v>#DIV/0!</v>
      </c>
      <c r="GS43" s="201" t="e">
        <f t="shared" si="159"/>
        <v>#DIV/0!</v>
      </c>
      <c r="GT43" s="201" t="e">
        <f t="shared" si="160"/>
        <v>#DIV/0!</v>
      </c>
      <c r="GU43" s="201" t="e">
        <f t="shared" si="161"/>
        <v>#DIV/0!</v>
      </c>
      <c r="GV43" s="201" t="e">
        <f t="shared" si="152"/>
        <v>#DIV/0!</v>
      </c>
      <c r="GW43" s="201" t="e">
        <f t="shared" si="153"/>
        <v>#DIV/0!</v>
      </c>
      <c r="GX43" s="201" t="e">
        <f t="shared" si="154"/>
        <v>#DIV/0!</v>
      </c>
      <c r="GY43" s="201" t="e">
        <f t="shared" si="155"/>
        <v>#DIV/0!</v>
      </c>
      <c r="GZ43" s="202" t="e">
        <f t="shared" si="156"/>
        <v>#DIV/0!</v>
      </c>
      <c r="HA43" s="203" t="e">
        <f t="shared" si="112"/>
        <v>#DIV/0!</v>
      </c>
      <c r="HB43" s="204" t="e">
        <f t="shared" si="149"/>
        <v>#DIV/0!</v>
      </c>
      <c r="HC43" s="197" t="e">
        <f t="shared" si="149"/>
        <v>#DIV/0!</v>
      </c>
      <c r="HD43" s="197" t="e">
        <f t="shared" si="149"/>
        <v>#DIV/0!</v>
      </c>
      <c r="HE43" s="197" t="e">
        <f t="shared" si="149"/>
        <v>#DIV/0!</v>
      </c>
      <c r="HF43" s="197" t="e">
        <f t="shared" si="149"/>
        <v>#DIV/0!</v>
      </c>
      <c r="HG43" s="197" t="e">
        <f t="shared" si="149"/>
        <v>#DIV/0!</v>
      </c>
      <c r="HH43" s="197" t="e">
        <f t="shared" si="149"/>
        <v>#DIV/0!</v>
      </c>
      <c r="HI43" s="197" t="e">
        <f t="shared" si="149"/>
        <v>#DIV/0!</v>
      </c>
      <c r="HJ43" s="197" t="e">
        <f t="shared" si="149"/>
        <v>#DIV/0!</v>
      </c>
      <c r="HK43" s="198" t="e">
        <f t="shared" si="149"/>
        <v>#DIV/0!</v>
      </c>
      <c r="HL43" s="203" t="e">
        <f t="shared" si="116"/>
        <v>#DIV/0!</v>
      </c>
      <c r="HM43" s="868" t="e">
        <f t="shared" si="151"/>
        <v>#DIV/0!</v>
      </c>
      <c r="HN43" s="869" t="e">
        <f t="shared" si="151"/>
        <v>#DIV/0!</v>
      </c>
      <c r="HO43" s="869" t="e">
        <f t="shared" si="151"/>
        <v>#DIV/0!</v>
      </c>
      <c r="HP43" s="869" t="e">
        <f t="shared" si="151"/>
        <v>#DIV/0!</v>
      </c>
      <c r="HQ43" s="869" t="e">
        <f t="shared" si="151"/>
        <v>#DIV/0!</v>
      </c>
      <c r="HR43" s="869" t="e">
        <f t="shared" si="151"/>
        <v>#DIV/0!</v>
      </c>
      <c r="HS43" s="869" t="e">
        <f t="shared" si="151"/>
        <v>#DIV/0!</v>
      </c>
      <c r="HT43" s="869" t="e">
        <f t="shared" si="151"/>
        <v>#DIV/0!</v>
      </c>
      <c r="HU43" s="869" t="e">
        <f t="shared" si="151"/>
        <v>#DIV/0!</v>
      </c>
      <c r="HV43" s="870" t="e">
        <f t="shared" si="151"/>
        <v>#DIV/0!</v>
      </c>
    </row>
    <row r="44" spans="1:230" ht="15.75" customHeight="1" thickBot="1" x14ac:dyDescent="0.2">
      <c r="A44" s="191">
        <v>72</v>
      </c>
      <c r="B44" s="192"/>
      <c r="C44" s="193"/>
      <c r="D44" s="193"/>
      <c r="E44" s="193"/>
      <c r="F44" s="193"/>
      <c r="G44" s="194"/>
      <c r="H44" s="194"/>
      <c r="I44" s="194"/>
      <c r="J44" s="194"/>
      <c r="K44" s="194"/>
      <c r="L44" s="166">
        <v>0</v>
      </c>
      <c r="M44" s="166">
        <v>0</v>
      </c>
      <c r="N44" s="166">
        <v>0</v>
      </c>
      <c r="O44" s="166">
        <v>0</v>
      </c>
      <c r="P44" s="166">
        <v>0</v>
      </c>
      <c r="Q44" s="166">
        <v>0</v>
      </c>
      <c r="R44" s="166">
        <v>0</v>
      </c>
      <c r="S44" s="166">
        <v>0</v>
      </c>
      <c r="T44" s="166">
        <v>0</v>
      </c>
      <c r="U44" s="859">
        <v>0</v>
      </c>
      <c r="V44" s="866">
        <f t="shared" si="95"/>
        <v>0</v>
      </c>
      <c r="W44" s="861">
        <f t="shared" si="96"/>
        <v>0</v>
      </c>
      <c r="X44" s="169">
        <v>0</v>
      </c>
      <c r="Y44" s="170">
        <v>0</v>
      </c>
      <c r="Z44" s="170">
        <v>0</v>
      </c>
      <c r="AA44" s="170">
        <v>0</v>
      </c>
      <c r="AB44" s="170">
        <v>0</v>
      </c>
      <c r="AC44" s="170">
        <v>0</v>
      </c>
      <c r="AD44" s="170">
        <v>0</v>
      </c>
      <c r="AE44" s="170">
        <v>0</v>
      </c>
      <c r="AF44" s="170">
        <v>0</v>
      </c>
      <c r="AG44" s="170">
        <v>0</v>
      </c>
      <c r="AH44" s="169">
        <v>0</v>
      </c>
      <c r="AI44" s="170">
        <v>0</v>
      </c>
      <c r="AJ44" s="170">
        <v>0</v>
      </c>
      <c r="AK44" s="170">
        <v>0</v>
      </c>
      <c r="AL44" s="170">
        <v>0</v>
      </c>
      <c r="AM44" s="170">
        <v>0</v>
      </c>
      <c r="AN44" s="170">
        <v>0</v>
      </c>
      <c r="AO44" s="170">
        <v>0</v>
      </c>
      <c r="AP44" s="170">
        <v>0</v>
      </c>
      <c r="AQ44" s="170">
        <v>0</v>
      </c>
      <c r="AR44" s="171">
        <f t="shared" si="97"/>
        <v>0</v>
      </c>
      <c r="AS44" s="169">
        <v>0</v>
      </c>
      <c r="AT44" s="170">
        <v>0</v>
      </c>
      <c r="AU44" s="170">
        <v>0</v>
      </c>
      <c r="AV44" s="170">
        <v>0</v>
      </c>
      <c r="AW44" s="170">
        <v>0</v>
      </c>
      <c r="AX44" s="170">
        <v>0</v>
      </c>
      <c r="AY44" s="170">
        <v>0</v>
      </c>
      <c r="AZ44" s="170">
        <v>0</v>
      </c>
      <c r="BA44" s="170">
        <v>0</v>
      </c>
      <c r="BB44" s="170">
        <v>0</v>
      </c>
      <c r="BC44" s="169">
        <v>0</v>
      </c>
      <c r="BD44" s="170">
        <v>0</v>
      </c>
      <c r="BE44" s="170">
        <v>0</v>
      </c>
      <c r="BF44" s="170">
        <v>0</v>
      </c>
      <c r="BG44" s="170">
        <v>0</v>
      </c>
      <c r="BH44" s="170">
        <v>0</v>
      </c>
      <c r="BI44" s="170">
        <v>0</v>
      </c>
      <c r="BJ44" s="170">
        <v>0</v>
      </c>
      <c r="BK44" s="170">
        <v>0</v>
      </c>
      <c r="BL44" s="170">
        <v>0</v>
      </c>
      <c r="BM44" s="862">
        <f t="shared" si="98"/>
        <v>0</v>
      </c>
      <c r="BN44" s="169">
        <v>0</v>
      </c>
      <c r="BO44" s="170">
        <v>0</v>
      </c>
      <c r="BP44" s="170">
        <v>0</v>
      </c>
      <c r="BQ44" s="170">
        <v>0</v>
      </c>
      <c r="BR44" s="170">
        <v>0</v>
      </c>
      <c r="BS44" s="170">
        <v>0</v>
      </c>
      <c r="BT44" s="170">
        <v>0</v>
      </c>
      <c r="BU44" s="170">
        <v>0</v>
      </c>
      <c r="BV44" s="170">
        <v>0</v>
      </c>
      <c r="BW44" s="170">
        <v>0</v>
      </c>
      <c r="BX44" s="172" t="e">
        <f t="shared" si="99"/>
        <v>#DIV/0!</v>
      </c>
      <c r="BY44" s="173" t="e">
        <f t="shared" si="100"/>
        <v>#DIV/0!</v>
      </c>
      <c r="BZ44" s="169" t="e">
        <f t="shared" si="117"/>
        <v>#DIV/0!</v>
      </c>
      <c r="CA44" s="170" t="e">
        <f t="shared" si="118"/>
        <v>#DIV/0!</v>
      </c>
      <c r="CB44" s="170" t="e">
        <f t="shared" si="119"/>
        <v>#DIV/0!</v>
      </c>
      <c r="CC44" s="170" t="e">
        <f t="shared" si="120"/>
        <v>#DIV/0!</v>
      </c>
      <c r="CD44" s="170" t="e">
        <f t="shared" si="121"/>
        <v>#DIV/0!</v>
      </c>
      <c r="CE44" s="170" t="e">
        <f t="shared" si="122"/>
        <v>#DIV/0!</v>
      </c>
      <c r="CF44" s="170" t="e">
        <f t="shared" si="123"/>
        <v>#DIV/0!</v>
      </c>
      <c r="CG44" s="170" t="e">
        <f t="shared" si="124"/>
        <v>#DIV/0!</v>
      </c>
      <c r="CH44" s="170" t="e">
        <f t="shared" si="125"/>
        <v>#DIV/0!</v>
      </c>
      <c r="CI44" s="170" t="e">
        <f t="shared" si="126"/>
        <v>#DIV/0!</v>
      </c>
      <c r="CJ44" s="169" t="e">
        <f t="shared" si="127"/>
        <v>#DIV/0!</v>
      </c>
      <c r="CK44" s="170" t="e">
        <f t="shared" si="128"/>
        <v>#DIV/0!</v>
      </c>
      <c r="CL44" s="170" t="e">
        <f t="shared" si="129"/>
        <v>#DIV/0!</v>
      </c>
      <c r="CM44" s="170" t="e">
        <f t="shared" si="130"/>
        <v>#DIV/0!</v>
      </c>
      <c r="CN44" s="170" t="e">
        <f t="shared" si="131"/>
        <v>#DIV/0!</v>
      </c>
      <c r="CO44" s="170" t="e">
        <f t="shared" si="132"/>
        <v>#DIV/0!</v>
      </c>
      <c r="CP44" s="170" t="e">
        <f t="shared" si="22"/>
        <v>#DIV/0!</v>
      </c>
      <c r="CQ44" s="170" t="e">
        <f t="shared" si="22"/>
        <v>#DIV/0!</v>
      </c>
      <c r="CR44" s="170" t="e">
        <f t="shared" si="22"/>
        <v>#DIV/0!</v>
      </c>
      <c r="CS44" s="170" t="e">
        <f t="shared" si="22"/>
        <v>#DIV/0!</v>
      </c>
      <c r="CT44" s="174" t="e">
        <f t="shared" si="101"/>
        <v>#DIV/0!</v>
      </c>
      <c r="CU44" s="169" t="e">
        <f t="shared" si="133"/>
        <v>#DIV/0!</v>
      </c>
      <c r="CV44" s="170" t="e">
        <f t="shared" si="134"/>
        <v>#DIV/0!</v>
      </c>
      <c r="CW44" s="170" t="e">
        <f t="shared" si="135"/>
        <v>#DIV/0!</v>
      </c>
      <c r="CX44" s="170" t="e">
        <f t="shared" si="136"/>
        <v>#DIV/0!</v>
      </c>
      <c r="CY44" s="170" t="e">
        <f t="shared" si="137"/>
        <v>#DIV/0!</v>
      </c>
      <c r="CZ44" s="170" t="e">
        <f t="shared" si="138"/>
        <v>#DIV/0!</v>
      </c>
      <c r="DA44" s="170" t="e">
        <f t="shared" si="139"/>
        <v>#DIV/0!</v>
      </c>
      <c r="DB44" s="170" t="e">
        <f t="shared" si="140"/>
        <v>#DIV/0!</v>
      </c>
      <c r="DC44" s="170" t="e">
        <f t="shared" si="141"/>
        <v>#DIV/0!</v>
      </c>
      <c r="DD44" s="170" t="e">
        <f t="shared" si="142"/>
        <v>#DIV/0!</v>
      </c>
      <c r="DE44" s="169" t="e">
        <f t="shared" si="143"/>
        <v>#DIV/0!</v>
      </c>
      <c r="DF44" s="170" t="e">
        <f t="shared" si="144"/>
        <v>#DIV/0!</v>
      </c>
      <c r="DG44" s="170" t="e">
        <f t="shared" si="145"/>
        <v>#DIV/0!</v>
      </c>
      <c r="DH44" s="170" t="e">
        <f t="shared" si="146"/>
        <v>#DIV/0!</v>
      </c>
      <c r="DI44" s="170" t="e">
        <f t="shared" si="147"/>
        <v>#DIV/0!</v>
      </c>
      <c r="DJ44" s="170" t="e">
        <f t="shared" si="148"/>
        <v>#DIV/0!</v>
      </c>
      <c r="DK44" s="170" t="e">
        <f t="shared" si="39"/>
        <v>#DIV/0!</v>
      </c>
      <c r="DL44" s="170" t="e">
        <f t="shared" si="39"/>
        <v>#DIV/0!</v>
      </c>
      <c r="DM44" s="170" t="e">
        <f t="shared" si="39"/>
        <v>#DIV/0!</v>
      </c>
      <c r="DN44" s="863" t="e">
        <f t="shared" si="39"/>
        <v>#DIV/0!</v>
      </c>
      <c r="DO44" s="864" t="e">
        <f t="shared" si="102"/>
        <v>#DIV/0!</v>
      </c>
      <c r="DP44" s="169" t="e">
        <f t="shared" si="103"/>
        <v>#DIV/0!</v>
      </c>
      <c r="DQ44" s="170" t="e">
        <f t="shared" si="103"/>
        <v>#DIV/0!</v>
      </c>
      <c r="DR44" s="170" t="e">
        <f t="shared" si="103"/>
        <v>#DIV/0!</v>
      </c>
      <c r="DS44" s="170" t="e">
        <f t="shared" si="103"/>
        <v>#DIV/0!</v>
      </c>
      <c r="DT44" s="170" t="e">
        <f t="shared" si="103"/>
        <v>#DIV/0!</v>
      </c>
      <c r="DU44" s="170" t="e">
        <f t="shared" si="103"/>
        <v>#DIV/0!</v>
      </c>
      <c r="DV44" s="170" t="e">
        <f t="shared" si="103"/>
        <v>#DIV/0!</v>
      </c>
      <c r="DW44" s="170" t="e">
        <f t="shared" si="103"/>
        <v>#DIV/0!</v>
      </c>
      <c r="DX44" s="170" t="e">
        <f t="shared" si="103"/>
        <v>#DIV/0!</v>
      </c>
      <c r="DY44" s="170" t="e">
        <f t="shared" si="103"/>
        <v>#DIV/0!</v>
      </c>
      <c r="DZ44" s="175" t="e">
        <f t="shared" si="104"/>
        <v>#DIV/0!</v>
      </c>
      <c r="EA44" s="176" t="e">
        <f t="shared" si="105"/>
        <v>#DIV/0!</v>
      </c>
      <c r="EB44" s="177" t="e">
        <f t="shared" si="41"/>
        <v>#DIV/0!</v>
      </c>
      <c r="EC44" s="166" t="e">
        <f t="shared" si="42"/>
        <v>#DIV/0!</v>
      </c>
      <c r="ED44" s="166" t="e">
        <f t="shared" si="43"/>
        <v>#DIV/0!</v>
      </c>
      <c r="EE44" s="166" t="e">
        <f t="shared" si="44"/>
        <v>#DIV/0!</v>
      </c>
      <c r="EF44" s="166" t="e">
        <f t="shared" si="45"/>
        <v>#DIV/0!</v>
      </c>
      <c r="EG44" s="166" t="e">
        <f t="shared" si="46"/>
        <v>#DIV/0!</v>
      </c>
      <c r="EH44" s="166" t="e">
        <f t="shared" si="47"/>
        <v>#DIV/0!</v>
      </c>
      <c r="EI44" s="166" t="e">
        <f t="shared" si="48"/>
        <v>#DIV/0!</v>
      </c>
      <c r="EJ44" s="166" t="e">
        <f t="shared" si="49"/>
        <v>#DIV/0!</v>
      </c>
      <c r="EK44" s="166" t="e">
        <f t="shared" si="50"/>
        <v>#DIV/0!</v>
      </c>
      <c r="EL44" s="177" t="e">
        <f t="shared" si="51"/>
        <v>#DIV/0!</v>
      </c>
      <c r="EM44" s="166" t="e">
        <f t="shared" si="52"/>
        <v>#DIV/0!</v>
      </c>
      <c r="EN44" s="166" t="e">
        <f t="shared" si="53"/>
        <v>#DIV/0!</v>
      </c>
      <c r="EO44" s="166" t="e">
        <f t="shared" si="54"/>
        <v>#DIV/0!</v>
      </c>
      <c r="EP44" s="166" t="e">
        <f t="shared" si="55"/>
        <v>#DIV/0!</v>
      </c>
      <c r="EQ44" s="166" t="e">
        <f t="shared" si="56"/>
        <v>#DIV/0!</v>
      </c>
      <c r="ER44" s="166" t="e">
        <f t="shared" si="57"/>
        <v>#DIV/0!</v>
      </c>
      <c r="ES44" s="166" t="e">
        <f t="shared" si="58"/>
        <v>#DIV/0!</v>
      </c>
      <c r="ET44" s="166" t="e">
        <f t="shared" si="59"/>
        <v>#DIV/0!</v>
      </c>
      <c r="EU44" s="166" t="e">
        <f t="shared" si="60"/>
        <v>#DIV/0!</v>
      </c>
      <c r="EV44" s="178" t="e">
        <f t="shared" si="106"/>
        <v>#DIV/0!</v>
      </c>
      <c r="EW44" s="177" t="e">
        <f t="shared" si="61"/>
        <v>#DIV/0!</v>
      </c>
      <c r="EX44" s="166" t="e">
        <f t="shared" si="62"/>
        <v>#DIV/0!</v>
      </c>
      <c r="EY44" s="166" t="e">
        <f t="shared" si="63"/>
        <v>#DIV/0!</v>
      </c>
      <c r="EZ44" s="166" t="e">
        <f t="shared" si="64"/>
        <v>#DIV/0!</v>
      </c>
      <c r="FA44" s="166" t="e">
        <f t="shared" si="65"/>
        <v>#DIV/0!</v>
      </c>
      <c r="FB44" s="166" t="e">
        <f t="shared" si="66"/>
        <v>#DIV/0!</v>
      </c>
      <c r="FC44" s="166" t="e">
        <f t="shared" si="67"/>
        <v>#DIV/0!</v>
      </c>
      <c r="FD44" s="166" t="e">
        <f t="shared" si="68"/>
        <v>#DIV/0!</v>
      </c>
      <c r="FE44" s="166" t="e">
        <f t="shared" si="69"/>
        <v>#DIV/0!</v>
      </c>
      <c r="FF44" s="166" t="e">
        <f t="shared" si="70"/>
        <v>#DIV/0!</v>
      </c>
      <c r="FG44" s="177" t="e">
        <f t="shared" si="71"/>
        <v>#DIV/0!</v>
      </c>
      <c r="FH44" s="166" t="e">
        <f t="shared" si="72"/>
        <v>#DIV/0!</v>
      </c>
      <c r="FI44" s="166" t="e">
        <f t="shared" si="73"/>
        <v>#DIV/0!</v>
      </c>
      <c r="FJ44" s="166" t="e">
        <f t="shared" si="74"/>
        <v>#DIV/0!</v>
      </c>
      <c r="FK44" s="166" t="e">
        <f t="shared" si="75"/>
        <v>#DIV/0!</v>
      </c>
      <c r="FL44" s="166" t="e">
        <f t="shared" si="76"/>
        <v>#DIV/0!</v>
      </c>
      <c r="FM44" s="166" t="e">
        <f t="shared" si="77"/>
        <v>#DIV/0!</v>
      </c>
      <c r="FN44" s="166" t="e">
        <f t="shared" si="78"/>
        <v>#DIV/0!</v>
      </c>
      <c r="FO44" s="166" t="e">
        <f t="shared" si="79"/>
        <v>#DIV/0!</v>
      </c>
      <c r="FP44" s="859" t="e">
        <f t="shared" si="80"/>
        <v>#DIV/0!</v>
      </c>
      <c r="FQ44" s="867" t="e">
        <f t="shared" si="107"/>
        <v>#DIV/0!</v>
      </c>
      <c r="FR44" s="177" t="e">
        <f t="shared" si="81"/>
        <v>#DIV/0!</v>
      </c>
      <c r="FS44" s="166" t="e">
        <f t="shared" si="82"/>
        <v>#DIV/0!</v>
      </c>
      <c r="FT44" s="166" t="e">
        <f t="shared" si="83"/>
        <v>#DIV/0!</v>
      </c>
      <c r="FU44" s="166" t="e">
        <f t="shared" si="84"/>
        <v>#DIV/0!</v>
      </c>
      <c r="FV44" s="166" t="e">
        <f t="shared" si="85"/>
        <v>#DIV/0!</v>
      </c>
      <c r="FW44" s="166" t="e">
        <f t="shared" si="86"/>
        <v>#DIV/0!</v>
      </c>
      <c r="FX44" s="166" t="e">
        <f t="shared" si="87"/>
        <v>#DIV/0!</v>
      </c>
      <c r="FY44" s="166" t="e">
        <f t="shared" si="88"/>
        <v>#DIV/0!</v>
      </c>
      <c r="FZ44" s="166" t="e">
        <f t="shared" si="89"/>
        <v>#DIV/0!</v>
      </c>
      <c r="GA44" s="166" t="e">
        <f t="shared" si="90"/>
        <v>#DIV/0!</v>
      </c>
      <c r="GD44" s="1713"/>
      <c r="GE44" s="195" t="e">
        <f t="shared" si="108"/>
        <v>#DIV/0!</v>
      </c>
      <c r="GF44" s="204" t="e">
        <f t="shared" si="109"/>
        <v>#DIV/0!</v>
      </c>
      <c r="GG44" s="197" t="e">
        <f t="shared" si="109"/>
        <v>#DIV/0!</v>
      </c>
      <c r="GH44" s="197" t="e">
        <f t="shared" si="109"/>
        <v>#DIV/0!</v>
      </c>
      <c r="GI44" s="197" t="e">
        <f t="shared" si="109"/>
        <v>#DIV/0!</v>
      </c>
      <c r="GJ44" s="197" t="e">
        <f t="shared" si="109"/>
        <v>#DIV/0!</v>
      </c>
      <c r="GK44" s="197" t="e">
        <f>HA44+#REF!</f>
        <v>#DIV/0!</v>
      </c>
      <c r="GL44" s="197" t="e">
        <f>HB44+#REF!</f>
        <v>#DIV/0!</v>
      </c>
      <c r="GM44" s="197" t="e">
        <f>HC44+#REF!</f>
        <v>#DIV/0!</v>
      </c>
      <c r="GN44" s="197" t="e">
        <f>HD44+#REF!</f>
        <v>#DIV/0!</v>
      </c>
      <c r="GO44" s="198" t="e">
        <f>HE44+#REF!</f>
        <v>#DIV/0!</v>
      </c>
      <c r="GP44" s="205" t="e">
        <f t="shared" si="110"/>
        <v>#DIV/0!</v>
      </c>
      <c r="GQ44" s="200" t="e">
        <f t="shared" si="157"/>
        <v>#DIV/0!</v>
      </c>
      <c r="GR44" s="201" t="e">
        <f t="shared" si="158"/>
        <v>#DIV/0!</v>
      </c>
      <c r="GS44" s="201" t="e">
        <f t="shared" si="159"/>
        <v>#DIV/0!</v>
      </c>
      <c r="GT44" s="201" t="e">
        <f t="shared" si="160"/>
        <v>#DIV/0!</v>
      </c>
      <c r="GU44" s="201" t="e">
        <f t="shared" si="161"/>
        <v>#DIV/0!</v>
      </c>
      <c r="GV44" s="201" t="e">
        <f t="shared" si="152"/>
        <v>#DIV/0!</v>
      </c>
      <c r="GW44" s="201" t="e">
        <f t="shared" si="153"/>
        <v>#DIV/0!</v>
      </c>
      <c r="GX44" s="201" t="e">
        <f t="shared" si="154"/>
        <v>#DIV/0!</v>
      </c>
      <c r="GY44" s="201" t="e">
        <f t="shared" si="155"/>
        <v>#DIV/0!</v>
      </c>
      <c r="GZ44" s="202" t="e">
        <f t="shared" si="156"/>
        <v>#DIV/0!</v>
      </c>
      <c r="HA44" s="203" t="e">
        <f t="shared" si="112"/>
        <v>#DIV/0!</v>
      </c>
      <c r="HB44" s="204" t="e">
        <f t="shared" ref="HB44:HK59" si="162">(CU43+DE43)*$A43</f>
        <v>#DIV/0!</v>
      </c>
      <c r="HC44" s="197" t="e">
        <f t="shared" si="162"/>
        <v>#DIV/0!</v>
      </c>
      <c r="HD44" s="197" t="e">
        <f t="shared" si="162"/>
        <v>#DIV/0!</v>
      </c>
      <c r="HE44" s="197" t="e">
        <f t="shared" si="162"/>
        <v>#DIV/0!</v>
      </c>
      <c r="HF44" s="197" t="e">
        <f t="shared" si="162"/>
        <v>#DIV/0!</v>
      </c>
      <c r="HG44" s="197" t="e">
        <f t="shared" si="162"/>
        <v>#DIV/0!</v>
      </c>
      <c r="HH44" s="197" t="e">
        <f t="shared" si="162"/>
        <v>#DIV/0!</v>
      </c>
      <c r="HI44" s="197" t="e">
        <f t="shared" si="162"/>
        <v>#DIV/0!</v>
      </c>
      <c r="HJ44" s="197" t="e">
        <f t="shared" si="162"/>
        <v>#DIV/0!</v>
      </c>
      <c r="HK44" s="198" t="e">
        <f t="shared" si="162"/>
        <v>#DIV/0!</v>
      </c>
      <c r="HL44" s="203" t="e">
        <f t="shared" si="116"/>
        <v>#DIV/0!</v>
      </c>
      <c r="HM44" s="868" t="e">
        <f t="shared" si="151"/>
        <v>#DIV/0!</v>
      </c>
      <c r="HN44" s="869" t="e">
        <f t="shared" si="151"/>
        <v>#DIV/0!</v>
      </c>
      <c r="HO44" s="869" t="e">
        <f t="shared" si="151"/>
        <v>#DIV/0!</v>
      </c>
      <c r="HP44" s="869" t="e">
        <f t="shared" si="151"/>
        <v>#DIV/0!</v>
      </c>
      <c r="HQ44" s="869" t="e">
        <f t="shared" si="151"/>
        <v>#DIV/0!</v>
      </c>
      <c r="HR44" s="869" t="e">
        <f t="shared" si="151"/>
        <v>#DIV/0!</v>
      </c>
      <c r="HS44" s="869" t="e">
        <f t="shared" si="151"/>
        <v>#DIV/0!</v>
      </c>
      <c r="HT44" s="869" t="e">
        <f t="shared" si="151"/>
        <v>#DIV/0!</v>
      </c>
      <c r="HU44" s="869" t="e">
        <f t="shared" si="151"/>
        <v>#DIV/0!</v>
      </c>
      <c r="HV44" s="870" t="e">
        <f t="shared" si="151"/>
        <v>#DIV/0!</v>
      </c>
    </row>
    <row r="45" spans="1:230" ht="15.75" customHeight="1" thickBot="1" x14ac:dyDescent="0.2">
      <c r="A45" s="191">
        <v>74</v>
      </c>
      <c r="B45" s="192"/>
      <c r="C45" s="193"/>
      <c r="D45" s="193"/>
      <c r="E45" s="193"/>
      <c r="F45" s="193"/>
      <c r="G45" s="194"/>
      <c r="H45" s="194"/>
      <c r="I45" s="194"/>
      <c r="J45" s="194"/>
      <c r="K45" s="194"/>
      <c r="L45" s="166">
        <v>0</v>
      </c>
      <c r="M45" s="166">
        <v>0</v>
      </c>
      <c r="N45" s="166">
        <v>0</v>
      </c>
      <c r="O45" s="166">
        <v>0</v>
      </c>
      <c r="P45" s="166">
        <v>0</v>
      </c>
      <c r="Q45" s="166">
        <v>0</v>
      </c>
      <c r="R45" s="166">
        <v>0</v>
      </c>
      <c r="S45" s="166">
        <v>0</v>
      </c>
      <c r="T45" s="166">
        <v>0</v>
      </c>
      <c r="U45" s="859">
        <v>0</v>
      </c>
      <c r="V45" s="866">
        <f t="shared" si="95"/>
        <v>0</v>
      </c>
      <c r="W45" s="861">
        <f t="shared" si="96"/>
        <v>0</v>
      </c>
      <c r="X45" s="169">
        <v>0</v>
      </c>
      <c r="Y45" s="170">
        <v>0</v>
      </c>
      <c r="Z45" s="170">
        <v>0</v>
      </c>
      <c r="AA45" s="170">
        <v>0</v>
      </c>
      <c r="AB45" s="170">
        <v>0</v>
      </c>
      <c r="AC45" s="170">
        <v>0</v>
      </c>
      <c r="AD45" s="170">
        <v>0</v>
      </c>
      <c r="AE45" s="170">
        <v>0</v>
      </c>
      <c r="AF45" s="170">
        <v>0</v>
      </c>
      <c r="AG45" s="170">
        <v>0</v>
      </c>
      <c r="AH45" s="169">
        <v>0</v>
      </c>
      <c r="AI45" s="170">
        <v>0</v>
      </c>
      <c r="AJ45" s="170">
        <v>0</v>
      </c>
      <c r="AK45" s="170">
        <v>0</v>
      </c>
      <c r="AL45" s="170">
        <v>0</v>
      </c>
      <c r="AM45" s="170">
        <v>0</v>
      </c>
      <c r="AN45" s="170">
        <v>0</v>
      </c>
      <c r="AO45" s="170">
        <v>0</v>
      </c>
      <c r="AP45" s="170">
        <v>0</v>
      </c>
      <c r="AQ45" s="170">
        <v>0</v>
      </c>
      <c r="AR45" s="171">
        <f t="shared" si="97"/>
        <v>0</v>
      </c>
      <c r="AS45" s="169">
        <v>0</v>
      </c>
      <c r="AT45" s="170">
        <v>0</v>
      </c>
      <c r="AU45" s="170">
        <v>0</v>
      </c>
      <c r="AV45" s="170">
        <v>0</v>
      </c>
      <c r="AW45" s="170">
        <v>0</v>
      </c>
      <c r="AX45" s="170">
        <v>0</v>
      </c>
      <c r="AY45" s="170">
        <v>0</v>
      </c>
      <c r="AZ45" s="170">
        <v>0</v>
      </c>
      <c r="BA45" s="170">
        <v>0</v>
      </c>
      <c r="BB45" s="170">
        <v>0</v>
      </c>
      <c r="BC45" s="169">
        <v>0</v>
      </c>
      <c r="BD45" s="170">
        <v>0</v>
      </c>
      <c r="BE45" s="170">
        <v>0</v>
      </c>
      <c r="BF45" s="170">
        <v>0</v>
      </c>
      <c r="BG45" s="170">
        <v>0</v>
      </c>
      <c r="BH45" s="170">
        <v>0</v>
      </c>
      <c r="BI45" s="170">
        <v>0</v>
      </c>
      <c r="BJ45" s="170">
        <v>0</v>
      </c>
      <c r="BK45" s="170">
        <v>0</v>
      </c>
      <c r="BL45" s="170">
        <v>0</v>
      </c>
      <c r="BM45" s="862">
        <f t="shared" si="98"/>
        <v>0</v>
      </c>
      <c r="BN45" s="169">
        <v>0</v>
      </c>
      <c r="BO45" s="170">
        <v>0</v>
      </c>
      <c r="BP45" s="170">
        <v>0</v>
      </c>
      <c r="BQ45" s="170">
        <v>0</v>
      </c>
      <c r="BR45" s="170">
        <v>0</v>
      </c>
      <c r="BS45" s="170">
        <v>0</v>
      </c>
      <c r="BT45" s="170">
        <v>0</v>
      </c>
      <c r="BU45" s="170">
        <v>0</v>
      </c>
      <c r="BV45" s="170">
        <v>0</v>
      </c>
      <c r="BW45" s="170">
        <v>0</v>
      </c>
      <c r="BX45" s="172" t="e">
        <f t="shared" si="99"/>
        <v>#DIV/0!</v>
      </c>
      <c r="BY45" s="173" t="e">
        <f t="shared" si="100"/>
        <v>#DIV/0!</v>
      </c>
      <c r="BZ45" s="169" t="e">
        <f t="shared" si="117"/>
        <v>#DIV/0!</v>
      </c>
      <c r="CA45" s="170" t="e">
        <f t="shared" si="118"/>
        <v>#DIV/0!</v>
      </c>
      <c r="CB45" s="170" t="e">
        <f t="shared" si="119"/>
        <v>#DIV/0!</v>
      </c>
      <c r="CC45" s="170" t="e">
        <f t="shared" si="120"/>
        <v>#DIV/0!</v>
      </c>
      <c r="CD45" s="170" t="e">
        <f t="shared" si="121"/>
        <v>#DIV/0!</v>
      </c>
      <c r="CE45" s="170" t="e">
        <f t="shared" si="122"/>
        <v>#DIV/0!</v>
      </c>
      <c r="CF45" s="170" t="e">
        <f t="shared" si="123"/>
        <v>#DIV/0!</v>
      </c>
      <c r="CG45" s="170" t="e">
        <f t="shared" si="124"/>
        <v>#DIV/0!</v>
      </c>
      <c r="CH45" s="170" t="e">
        <f t="shared" si="125"/>
        <v>#DIV/0!</v>
      </c>
      <c r="CI45" s="170" t="e">
        <f t="shared" si="126"/>
        <v>#DIV/0!</v>
      </c>
      <c r="CJ45" s="169" t="e">
        <f t="shared" si="127"/>
        <v>#DIV/0!</v>
      </c>
      <c r="CK45" s="170" t="e">
        <f t="shared" si="128"/>
        <v>#DIV/0!</v>
      </c>
      <c r="CL45" s="170" t="e">
        <f t="shared" si="129"/>
        <v>#DIV/0!</v>
      </c>
      <c r="CM45" s="170" t="e">
        <f t="shared" si="130"/>
        <v>#DIV/0!</v>
      </c>
      <c r="CN45" s="170" t="e">
        <f t="shared" si="131"/>
        <v>#DIV/0!</v>
      </c>
      <c r="CO45" s="170" t="e">
        <f t="shared" si="132"/>
        <v>#DIV/0!</v>
      </c>
      <c r="CP45" s="170" t="e">
        <f t="shared" si="22"/>
        <v>#DIV/0!</v>
      </c>
      <c r="CQ45" s="170" t="e">
        <f t="shared" si="22"/>
        <v>#DIV/0!</v>
      </c>
      <c r="CR45" s="170" t="e">
        <f t="shared" si="22"/>
        <v>#DIV/0!</v>
      </c>
      <c r="CS45" s="170" t="e">
        <f t="shared" si="22"/>
        <v>#DIV/0!</v>
      </c>
      <c r="CT45" s="174" t="e">
        <f t="shared" si="101"/>
        <v>#DIV/0!</v>
      </c>
      <c r="CU45" s="169" t="e">
        <f t="shared" si="133"/>
        <v>#DIV/0!</v>
      </c>
      <c r="CV45" s="170" t="e">
        <f t="shared" si="134"/>
        <v>#DIV/0!</v>
      </c>
      <c r="CW45" s="170" t="e">
        <f t="shared" si="135"/>
        <v>#DIV/0!</v>
      </c>
      <c r="CX45" s="170" t="e">
        <f t="shared" si="136"/>
        <v>#DIV/0!</v>
      </c>
      <c r="CY45" s="170" t="e">
        <f t="shared" si="137"/>
        <v>#DIV/0!</v>
      </c>
      <c r="CZ45" s="170" t="e">
        <f t="shared" si="138"/>
        <v>#DIV/0!</v>
      </c>
      <c r="DA45" s="170" t="e">
        <f t="shared" si="139"/>
        <v>#DIV/0!</v>
      </c>
      <c r="DB45" s="170" t="e">
        <f t="shared" si="140"/>
        <v>#DIV/0!</v>
      </c>
      <c r="DC45" s="170" t="e">
        <f t="shared" si="141"/>
        <v>#DIV/0!</v>
      </c>
      <c r="DD45" s="170" t="e">
        <f t="shared" si="142"/>
        <v>#DIV/0!</v>
      </c>
      <c r="DE45" s="169" t="e">
        <f t="shared" si="143"/>
        <v>#DIV/0!</v>
      </c>
      <c r="DF45" s="170" t="e">
        <f t="shared" si="144"/>
        <v>#DIV/0!</v>
      </c>
      <c r="DG45" s="170" t="e">
        <f t="shared" si="145"/>
        <v>#DIV/0!</v>
      </c>
      <c r="DH45" s="170" t="e">
        <f t="shared" si="146"/>
        <v>#DIV/0!</v>
      </c>
      <c r="DI45" s="170" t="e">
        <f t="shared" si="147"/>
        <v>#DIV/0!</v>
      </c>
      <c r="DJ45" s="170" t="e">
        <f t="shared" si="148"/>
        <v>#DIV/0!</v>
      </c>
      <c r="DK45" s="170" t="e">
        <f t="shared" si="39"/>
        <v>#DIV/0!</v>
      </c>
      <c r="DL45" s="170" t="e">
        <f t="shared" si="39"/>
        <v>#DIV/0!</v>
      </c>
      <c r="DM45" s="170" t="e">
        <f t="shared" si="39"/>
        <v>#DIV/0!</v>
      </c>
      <c r="DN45" s="863" t="e">
        <f t="shared" si="39"/>
        <v>#DIV/0!</v>
      </c>
      <c r="DO45" s="864" t="e">
        <f t="shared" si="102"/>
        <v>#DIV/0!</v>
      </c>
      <c r="DP45" s="169" t="e">
        <f t="shared" si="103"/>
        <v>#DIV/0!</v>
      </c>
      <c r="DQ45" s="170" t="e">
        <f t="shared" si="103"/>
        <v>#DIV/0!</v>
      </c>
      <c r="DR45" s="170" t="e">
        <f t="shared" si="103"/>
        <v>#DIV/0!</v>
      </c>
      <c r="DS45" s="170" t="e">
        <f t="shared" si="103"/>
        <v>#DIV/0!</v>
      </c>
      <c r="DT45" s="170" t="e">
        <f t="shared" si="103"/>
        <v>#DIV/0!</v>
      </c>
      <c r="DU45" s="170" t="e">
        <f t="shared" si="103"/>
        <v>#DIV/0!</v>
      </c>
      <c r="DV45" s="170" t="e">
        <f t="shared" si="103"/>
        <v>#DIV/0!</v>
      </c>
      <c r="DW45" s="170" t="e">
        <f t="shared" si="103"/>
        <v>#DIV/0!</v>
      </c>
      <c r="DX45" s="170" t="e">
        <f t="shared" si="103"/>
        <v>#DIV/0!</v>
      </c>
      <c r="DY45" s="170" t="e">
        <f t="shared" si="103"/>
        <v>#DIV/0!</v>
      </c>
      <c r="DZ45" s="175" t="e">
        <f t="shared" si="104"/>
        <v>#DIV/0!</v>
      </c>
      <c r="EA45" s="176" t="e">
        <f t="shared" si="105"/>
        <v>#DIV/0!</v>
      </c>
      <c r="EB45" s="177" t="e">
        <f t="shared" si="41"/>
        <v>#DIV/0!</v>
      </c>
      <c r="EC45" s="166" t="e">
        <f t="shared" si="42"/>
        <v>#DIV/0!</v>
      </c>
      <c r="ED45" s="166" t="e">
        <f t="shared" si="43"/>
        <v>#DIV/0!</v>
      </c>
      <c r="EE45" s="166" t="e">
        <f t="shared" si="44"/>
        <v>#DIV/0!</v>
      </c>
      <c r="EF45" s="166" t="e">
        <f t="shared" si="45"/>
        <v>#DIV/0!</v>
      </c>
      <c r="EG45" s="166" t="e">
        <f t="shared" si="46"/>
        <v>#DIV/0!</v>
      </c>
      <c r="EH45" s="166" t="e">
        <f t="shared" si="47"/>
        <v>#DIV/0!</v>
      </c>
      <c r="EI45" s="166" t="e">
        <f t="shared" si="48"/>
        <v>#DIV/0!</v>
      </c>
      <c r="EJ45" s="166" t="e">
        <f t="shared" si="49"/>
        <v>#DIV/0!</v>
      </c>
      <c r="EK45" s="166" t="e">
        <f t="shared" si="50"/>
        <v>#DIV/0!</v>
      </c>
      <c r="EL45" s="177" t="e">
        <f t="shared" si="51"/>
        <v>#DIV/0!</v>
      </c>
      <c r="EM45" s="166" t="e">
        <f t="shared" si="52"/>
        <v>#DIV/0!</v>
      </c>
      <c r="EN45" s="166" t="e">
        <f t="shared" si="53"/>
        <v>#DIV/0!</v>
      </c>
      <c r="EO45" s="166" t="e">
        <f t="shared" si="54"/>
        <v>#DIV/0!</v>
      </c>
      <c r="EP45" s="166" t="e">
        <f t="shared" si="55"/>
        <v>#DIV/0!</v>
      </c>
      <c r="EQ45" s="166" t="e">
        <f t="shared" si="56"/>
        <v>#DIV/0!</v>
      </c>
      <c r="ER45" s="166" t="e">
        <f t="shared" si="57"/>
        <v>#DIV/0!</v>
      </c>
      <c r="ES45" s="166" t="e">
        <f t="shared" si="58"/>
        <v>#DIV/0!</v>
      </c>
      <c r="ET45" s="166" t="e">
        <f t="shared" si="59"/>
        <v>#DIV/0!</v>
      </c>
      <c r="EU45" s="166" t="e">
        <f t="shared" si="60"/>
        <v>#DIV/0!</v>
      </c>
      <c r="EV45" s="178" t="e">
        <f t="shared" si="106"/>
        <v>#DIV/0!</v>
      </c>
      <c r="EW45" s="177" t="e">
        <f t="shared" si="61"/>
        <v>#DIV/0!</v>
      </c>
      <c r="EX45" s="166" t="e">
        <f t="shared" si="62"/>
        <v>#DIV/0!</v>
      </c>
      <c r="EY45" s="166" t="e">
        <f t="shared" si="63"/>
        <v>#DIV/0!</v>
      </c>
      <c r="EZ45" s="166" t="e">
        <f t="shared" si="64"/>
        <v>#DIV/0!</v>
      </c>
      <c r="FA45" s="166" t="e">
        <f t="shared" si="65"/>
        <v>#DIV/0!</v>
      </c>
      <c r="FB45" s="166" t="e">
        <f t="shared" si="66"/>
        <v>#DIV/0!</v>
      </c>
      <c r="FC45" s="166" t="e">
        <f t="shared" si="67"/>
        <v>#DIV/0!</v>
      </c>
      <c r="FD45" s="166" t="e">
        <f t="shared" si="68"/>
        <v>#DIV/0!</v>
      </c>
      <c r="FE45" s="166" t="e">
        <f t="shared" si="69"/>
        <v>#DIV/0!</v>
      </c>
      <c r="FF45" s="166" t="e">
        <f t="shared" si="70"/>
        <v>#DIV/0!</v>
      </c>
      <c r="FG45" s="177" t="e">
        <f t="shared" si="71"/>
        <v>#DIV/0!</v>
      </c>
      <c r="FH45" s="166" t="e">
        <f t="shared" si="72"/>
        <v>#DIV/0!</v>
      </c>
      <c r="FI45" s="166" t="e">
        <f t="shared" si="73"/>
        <v>#DIV/0!</v>
      </c>
      <c r="FJ45" s="166" t="e">
        <f t="shared" si="74"/>
        <v>#DIV/0!</v>
      </c>
      <c r="FK45" s="166" t="e">
        <f t="shared" si="75"/>
        <v>#DIV/0!</v>
      </c>
      <c r="FL45" s="166" t="e">
        <f t="shared" si="76"/>
        <v>#DIV/0!</v>
      </c>
      <c r="FM45" s="166" t="e">
        <f t="shared" si="77"/>
        <v>#DIV/0!</v>
      </c>
      <c r="FN45" s="166" t="e">
        <f t="shared" si="78"/>
        <v>#DIV/0!</v>
      </c>
      <c r="FO45" s="166" t="e">
        <f t="shared" si="79"/>
        <v>#DIV/0!</v>
      </c>
      <c r="FP45" s="859" t="e">
        <f t="shared" si="80"/>
        <v>#DIV/0!</v>
      </c>
      <c r="FQ45" s="867" t="e">
        <f t="shared" si="107"/>
        <v>#DIV/0!</v>
      </c>
      <c r="FR45" s="177" t="e">
        <f t="shared" si="81"/>
        <v>#DIV/0!</v>
      </c>
      <c r="FS45" s="166" t="e">
        <f t="shared" si="82"/>
        <v>#DIV/0!</v>
      </c>
      <c r="FT45" s="166" t="e">
        <f t="shared" si="83"/>
        <v>#DIV/0!</v>
      </c>
      <c r="FU45" s="166" t="e">
        <f t="shared" si="84"/>
        <v>#DIV/0!</v>
      </c>
      <c r="FV45" s="166" t="e">
        <f t="shared" si="85"/>
        <v>#DIV/0!</v>
      </c>
      <c r="FW45" s="166" t="e">
        <f t="shared" si="86"/>
        <v>#DIV/0!</v>
      </c>
      <c r="FX45" s="166" t="e">
        <f t="shared" si="87"/>
        <v>#DIV/0!</v>
      </c>
      <c r="FY45" s="166" t="e">
        <f t="shared" si="88"/>
        <v>#DIV/0!</v>
      </c>
      <c r="FZ45" s="166" t="e">
        <f t="shared" si="89"/>
        <v>#DIV/0!</v>
      </c>
      <c r="GA45" s="166" t="e">
        <f t="shared" si="90"/>
        <v>#DIV/0!</v>
      </c>
      <c r="GD45" s="1713"/>
      <c r="GE45" s="195" t="e">
        <f t="shared" si="108"/>
        <v>#DIV/0!</v>
      </c>
      <c r="GF45" s="204" t="e">
        <f t="shared" si="109"/>
        <v>#DIV/0!</v>
      </c>
      <c r="GG45" s="197" t="e">
        <f t="shared" si="109"/>
        <v>#DIV/0!</v>
      </c>
      <c r="GH45" s="197" t="e">
        <f t="shared" si="109"/>
        <v>#DIV/0!</v>
      </c>
      <c r="GI45" s="197" t="e">
        <f t="shared" si="109"/>
        <v>#DIV/0!</v>
      </c>
      <c r="GJ45" s="197" t="e">
        <f t="shared" si="109"/>
        <v>#DIV/0!</v>
      </c>
      <c r="GK45" s="197" t="e">
        <f>HA45+#REF!</f>
        <v>#DIV/0!</v>
      </c>
      <c r="GL45" s="197" t="e">
        <f>HB45+#REF!</f>
        <v>#DIV/0!</v>
      </c>
      <c r="GM45" s="197" t="e">
        <f>HC45+#REF!</f>
        <v>#DIV/0!</v>
      </c>
      <c r="GN45" s="197" t="e">
        <f>HD45+#REF!</f>
        <v>#DIV/0!</v>
      </c>
      <c r="GO45" s="198" t="e">
        <f>HE45+#REF!</f>
        <v>#DIV/0!</v>
      </c>
      <c r="GP45" s="205" t="e">
        <f t="shared" si="110"/>
        <v>#DIV/0!</v>
      </c>
      <c r="GQ45" s="200" t="e">
        <f t="shared" si="157"/>
        <v>#DIV/0!</v>
      </c>
      <c r="GR45" s="201" t="e">
        <f t="shared" si="158"/>
        <v>#DIV/0!</v>
      </c>
      <c r="GS45" s="201" t="e">
        <f t="shared" si="159"/>
        <v>#DIV/0!</v>
      </c>
      <c r="GT45" s="201" t="e">
        <f t="shared" si="160"/>
        <v>#DIV/0!</v>
      </c>
      <c r="GU45" s="201" t="e">
        <f t="shared" si="161"/>
        <v>#DIV/0!</v>
      </c>
      <c r="GV45" s="201" t="e">
        <f t="shared" si="152"/>
        <v>#DIV/0!</v>
      </c>
      <c r="GW45" s="201" t="e">
        <f t="shared" si="153"/>
        <v>#DIV/0!</v>
      </c>
      <c r="GX45" s="201" t="e">
        <f t="shared" si="154"/>
        <v>#DIV/0!</v>
      </c>
      <c r="GY45" s="201" t="e">
        <f t="shared" si="155"/>
        <v>#DIV/0!</v>
      </c>
      <c r="GZ45" s="202" t="e">
        <f t="shared" si="156"/>
        <v>#DIV/0!</v>
      </c>
      <c r="HA45" s="203" t="e">
        <f t="shared" si="112"/>
        <v>#DIV/0!</v>
      </c>
      <c r="HB45" s="204" t="e">
        <f t="shared" si="162"/>
        <v>#DIV/0!</v>
      </c>
      <c r="HC45" s="197" t="e">
        <f t="shared" si="162"/>
        <v>#DIV/0!</v>
      </c>
      <c r="HD45" s="197" t="e">
        <f t="shared" si="162"/>
        <v>#DIV/0!</v>
      </c>
      <c r="HE45" s="197" t="e">
        <f t="shared" si="162"/>
        <v>#DIV/0!</v>
      </c>
      <c r="HF45" s="197" t="e">
        <f t="shared" si="162"/>
        <v>#DIV/0!</v>
      </c>
      <c r="HG45" s="197" t="e">
        <f t="shared" si="162"/>
        <v>#DIV/0!</v>
      </c>
      <c r="HH45" s="197" t="e">
        <f t="shared" si="162"/>
        <v>#DIV/0!</v>
      </c>
      <c r="HI45" s="197" t="e">
        <f t="shared" si="162"/>
        <v>#DIV/0!</v>
      </c>
      <c r="HJ45" s="197" t="e">
        <f t="shared" si="162"/>
        <v>#DIV/0!</v>
      </c>
      <c r="HK45" s="198" t="e">
        <f t="shared" si="162"/>
        <v>#DIV/0!</v>
      </c>
      <c r="HL45" s="203" t="e">
        <f t="shared" si="116"/>
        <v>#DIV/0!</v>
      </c>
      <c r="HM45" s="868" t="e">
        <f t="shared" ref="HM45:HV59" si="163">DP44*$A44</f>
        <v>#DIV/0!</v>
      </c>
      <c r="HN45" s="869" t="e">
        <f t="shared" si="163"/>
        <v>#DIV/0!</v>
      </c>
      <c r="HO45" s="869" t="e">
        <f t="shared" si="163"/>
        <v>#DIV/0!</v>
      </c>
      <c r="HP45" s="869" t="e">
        <f t="shared" si="163"/>
        <v>#DIV/0!</v>
      </c>
      <c r="HQ45" s="869" t="e">
        <f t="shared" si="163"/>
        <v>#DIV/0!</v>
      </c>
      <c r="HR45" s="869" t="e">
        <f t="shared" si="163"/>
        <v>#DIV/0!</v>
      </c>
      <c r="HS45" s="869" t="e">
        <f t="shared" si="163"/>
        <v>#DIV/0!</v>
      </c>
      <c r="HT45" s="869" t="e">
        <f t="shared" si="163"/>
        <v>#DIV/0!</v>
      </c>
      <c r="HU45" s="869" t="e">
        <f t="shared" si="163"/>
        <v>#DIV/0!</v>
      </c>
      <c r="HV45" s="870" t="e">
        <f t="shared" si="163"/>
        <v>#DIV/0!</v>
      </c>
    </row>
    <row r="46" spans="1:230" ht="15.75" customHeight="1" thickBot="1" x14ac:dyDescent="0.2">
      <c r="A46" s="191">
        <v>76</v>
      </c>
      <c r="B46" s="192"/>
      <c r="C46" s="193"/>
      <c r="D46" s="193"/>
      <c r="E46" s="193"/>
      <c r="F46" s="193"/>
      <c r="G46" s="194"/>
      <c r="H46" s="194"/>
      <c r="I46" s="194"/>
      <c r="J46" s="194"/>
      <c r="K46" s="194"/>
      <c r="L46" s="166">
        <v>0</v>
      </c>
      <c r="M46" s="166">
        <v>0</v>
      </c>
      <c r="N46" s="166">
        <v>0</v>
      </c>
      <c r="O46" s="166">
        <v>0</v>
      </c>
      <c r="P46" s="166">
        <v>0</v>
      </c>
      <c r="Q46" s="166">
        <v>0</v>
      </c>
      <c r="R46" s="166">
        <v>0</v>
      </c>
      <c r="S46" s="166">
        <v>0</v>
      </c>
      <c r="T46" s="166">
        <v>0</v>
      </c>
      <c r="U46" s="859">
        <v>0</v>
      </c>
      <c r="V46" s="866">
        <f t="shared" si="95"/>
        <v>0</v>
      </c>
      <c r="W46" s="861">
        <f t="shared" si="96"/>
        <v>0</v>
      </c>
      <c r="X46" s="169">
        <v>0</v>
      </c>
      <c r="Y46" s="170">
        <v>0</v>
      </c>
      <c r="Z46" s="170">
        <v>0</v>
      </c>
      <c r="AA46" s="170">
        <v>0</v>
      </c>
      <c r="AB46" s="170">
        <v>0</v>
      </c>
      <c r="AC46" s="170">
        <v>0</v>
      </c>
      <c r="AD46" s="170">
        <v>0</v>
      </c>
      <c r="AE46" s="170">
        <v>0</v>
      </c>
      <c r="AF46" s="170">
        <v>0</v>
      </c>
      <c r="AG46" s="170">
        <v>0</v>
      </c>
      <c r="AH46" s="169">
        <v>0</v>
      </c>
      <c r="AI46" s="170">
        <v>0</v>
      </c>
      <c r="AJ46" s="170">
        <v>0</v>
      </c>
      <c r="AK46" s="170">
        <v>0</v>
      </c>
      <c r="AL46" s="170">
        <v>0</v>
      </c>
      <c r="AM46" s="170">
        <v>0</v>
      </c>
      <c r="AN46" s="170">
        <v>0</v>
      </c>
      <c r="AO46" s="170">
        <v>0</v>
      </c>
      <c r="AP46" s="170">
        <v>0</v>
      </c>
      <c r="AQ46" s="170">
        <v>0</v>
      </c>
      <c r="AR46" s="171">
        <f t="shared" si="97"/>
        <v>0</v>
      </c>
      <c r="AS46" s="169">
        <v>0</v>
      </c>
      <c r="AT46" s="170">
        <v>0</v>
      </c>
      <c r="AU46" s="170">
        <v>0</v>
      </c>
      <c r="AV46" s="170">
        <v>0</v>
      </c>
      <c r="AW46" s="170">
        <v>0</v>
      </c>
      <c r="AX46" s="170">
        <v>0</v>
      </c>
      <c r="AY46" s="170">
        <v>0</v>
      </c>
      <c r="AZ46" s="170">
        <v>0</v>
      </c>
      <c r="BA46" s="170">
        <v>0</v>
      </c>
      <c r="BB46" s="170">
        <v>0</v>
      </c>
      <c r="BC46" s="169">
        <v>0</v>
      </c>
      <c r="BD46" s="170">
        <v>0</v>
      </c>
      <c r="BE46" s="170">
        <v>0</v>
      </c>
      <c r="BF46" s="170">
        <v>0</v>
      </c>
      <c r="BG46" s="170">
        <v>0</v>
      </c>
      <c r="BH46" s="170">
        <v>0</v>
      </c>
      <c r="BI46" s="170">
        <v>0</v>
      </c>
      <c r="BJ46" s="170">
        <v>0</v>
      </c>
      <c r="BK46" s="170">
        <v>0</v>
      </c>
      <c r="BL46" s="170">
        <v>0</v>
      </c>
      <c r="BM46" s="862">
        <f t="shared" si="98"/>
        <v>0</v>
      </c>
      <c r="BN46" s="169">
        <v>0</v>
      </c>
      <c r="BO46" s="170">
        <v>0</v>
      </c>
      <c r="BP46" s="170">
        <v>0</v>
      </c>
      <c r="BQ46" s="170">
        <v>0</v>
      </c>
      <c r="BR46" s="170">
        <v>0</v>
      </c>
      <c r="BS46" s="170">
        <v>0</v>
      </c>
      <c r="BT46" s="170">
        <v>0</v>
      </c>
      <c r="BU46" s="170">
        <v>0</v>
      </c>
      <c r="BV46" s="170">
        <v>0</v>
      </c>
      <c r="BW46" s="170">
        <v>0</v>
      </c>
      <c r="BX46" s="172" t="e">
        <f t="shared" si="99"/>
        <v>#DIV/0!</v>
      </c>
      <c r="BY46" s="173" t="e">
        <f t="shared" si="100"/>
        <v>#DIV/0!</v>
      </c>
      <c r="BZ46" s="169" t="e">
        <f t="shared" si="117"/>
        <v>#DIV/0!</v>
      </c>
      <c r="CA46" s="170" t="e">
        <f t="shared" si="118"/>
        <v>#DIV/0!</v>
      </c>
      <c r="CB46" s="170" t="e">
        <f t="shared" si="119"/>
        <v>#DIV/0!</v>
      </c>
      <c r="CC46" s="170" t="e">
        <f t="shared" si="120"/>
        <v>#DIV/0!</v>
      </c>
      <c r="CD46" s="170" t="e">
        <f t="shared" si="121"/>
        <v>#DIV/0!</v>
      </c>
      <c r="CE46" s="170" t="e">
        <f t="shared" si="122"/>
        <v>#DIV/0!</v>
      </c>
      <c r="CF46" s="170" t="e">
        <f t="shared" si="123"/>
        <v>#DIV/0!</v>
      </c>
      <c r="CG46" s="170" t="e">
        <f t="shared" si="124"/>
        <v>#DIV/0!</v>
      </c>
      <c r="CH46" s="170" t="e">
        <f t="shared" si="125"/>
        <v>#DIV/0!</v>
      </c>
      <c r="CI46" s="170" t="e">
        <f t="shared" si="126"/>
        <v>#DIV/0!</v>
      </c>
      <c r="CJ46" s="169" t="e">
        <f t="shared" si="127"/>
        <v>#DIV/0!</v>
      </c>
      <c r="CK46" s="170" t="e">
        <f t="shared" si="128"/>
        <v>#DIV/0!</v>
      </c>
      <c r="CL46" s="170" t="e">
        <f t="shared" si="129"/>
        <v>#DIV/0!</v>
      </c>
      <c r="CM46" s="170" t="e">
        <f t="shared" si="130"/>
        <v>#DIV/0!</v>
      </c>
      <c r="CN46" s="170" t="e">
        <f t="shared" si="131"/>
        <v>#DIV/0!</v>
      </c>
      <c r="CO46" s="170" t="e">
        <f t="shared" si="132"/>
        <v>#DIV/0!</v>
      </c>
      <c r="CP46" s="170" t="e">
        <f t="shared" si="22"/>
        <v>#DIV/0!</v>
      </c>
      <c r="CQ46" s="170" t="e">
        <f t="shared" si="22"/>
        <v>#DIV/0!</v>
      </c>
      <c r="CR46" s="170" t="e">
        <f t="shared" si="22"/>
        <v>#DIV/0!</v>
      </c>
      <c r="CS46" s="170" t="e">
        <f t="shared" si="22"/>
        <v>#DIV/0!</v>
      </c>
      <c r="CT46" s="174" t="e">
        <f t="shared" si="101"/>
        <v>#DIV/0!</v>
      </c>
      <c r="CU46" s="169" t="e">
        <f t="shared" si="133"/>
        <v>#DIV/0!</v>
      </c>
      <c r="CV46" s="170" t="e">
        <f t="shared" si="134"/>
        <v>#DIV/0!</v>
      </c>
      <c r="CW46" s="170" t="e">
        <f t="shared" si="135"/>
        <v>#DIV/0!</v>
      </c>
      <c r="CX46" s="170" t="e">
        <f t="shared" si="136"/>
        <v>#DIV/0!</v>
      </c>
      <c r="CY46" s="170" t="e">
        <f t="shared" si="137"/>
        <v>#DIV/0!</v>
      </c>
      <c r="CZ46" s="170" t="e">
        <f t="shared" si="138"/>
        <v>#DIV/0!</v>
      </c>
      <c r="DA46" s="170" t="e">
        <f t="shared" si="139"/>
        <v>#DIV/0!</v>
      </c>
      <c r="DB46" s="170" t="e">
        <f t="shared" si="140"/>
        <v>#DIV/0!</v>
      </c>
      <c r="DC46" s="170" t="e">
        <f t="shared" si="141"/>
        <v>#DIV/0!</v>
      </c>
      <c r="DD46" s="170" t="e">
        <f t="shared" si="142"/>
        <v>#DIV/0!</v>
      </c>
      <c r="DE46" s="169" t="e">
        <f t="shared" si="143"/>
        <v>#DIV/0!</v>
      </c>
      <c r="DF46" s="170" t="e">
        <f t="shared" si="144"/>
        <v>#DIV/0!</v>
      </c>
      <c r="DG46" s="170" t="e">
        <f t="shared" si="145"/>
        <v>#DIV/0!</v>
      </c>
      <c r="DH46" s="170" t="e">
        <f t="shared" si="146"/>
        <v>#DIV/0!</v>
      </c>
      <c r="DI46" s="170" t="e">
        <f t="shared" si="147"/>
        <v>#DIV/0!</v>
      </c>
      <c r="DJ46" s="170" t="e">
        <f t="shared" si="148"/>
        <v>#DIV/0!</v>
      </c>
      <c r="DK46" s="170" t="e">
        <f t="shared" si="39"/>
        <v>#DIV/0!</v>
      </c>
      <c r="DL46" s="170" t="e">
        <f t="shared" si="39"/>
        <v>#DIV/0!</v>
      </c>
      <c r="DM46" s="170" t="e">
        <f t="shared" si="39"/>
        <v>#DIV/0!</v>
      </c>
      <c r="DN46" s="863" t="e">
        <f t="shared" si="39"/>
        <v>#DIV/0!</v>
      </c>
      <c r="DO46" s="864" t="e">
        <f t="shared" si="102"/>
        <v>#DIV/0!</v>
      </c>
      <c r="DP46" s="169" t="e">
        <f t="shared" si="103"/>
        <v>#DIV/0!</v>
      </c>
      <c r="DQ46" s="170" t="e">
        <f t="shared" si="103"/>
        <v>#DIV/0!</v>
      </c>
      <c r="DR46" s="170" t="e">
        <f t="shared" si="103"/>
        <v>#DIV/0!</v>
      </c>
      <c r="DS46" s="170" t="e">
        <f t="shared" si="103"/>
        <v>#DIV/0!</v>
      </c>
      <c r="DT46" s="170" t="e">
        <f t="shared" si="103"/>
        <v>#DIV/0!</v>
      </c>
      <c r="DU46" s="170" t="e">
        <f t="shared" si="103"/>
        <v>#DIV/0!</v>
      </c>
      <c r="DV46" s="170" t="e">
        <f t="shared" si="103"/>
        <v>#DIV/0!</v>
      </c>
      <c r="DW46" s="170" t="e">
        <f t="shared" si="103"/>
        <v>#DIV/0!</v>
      </c>
      <c r="DX46" s="170" t="e">
        <f t="shared" si="103"/>
        <v>#DIV/0!</v>
      </c>
      <c r="DY46" s="170" t="e">
        <f t="shared" si="103"/>
        <v>#DIV/0!</v>
      </c>
      <c r="DZ46" s="175" t="e">
        <f t="shared" si="104"/>
        <v>#DIV/0!</v>
      </c>
      <c r="EA46" s="176" t="e">
        <f t="shared" si="105"/>
        <v>#DIV/0!</v>
      </c>
      <c r="EB46" s="177" t="e">
        <f t="shared" si="41"/>
        <v>#DIV/0!</v>
      </c>
      <c r="EC46" s="166" t="e">
        <f t="shared" si="42"/>
        <v>#DIV/0!</v>
      </c>
      <c r="ED46" s="166" t="e">
        <f t="shared" si="43"/>
        <v>#DIV/0!</v>
      </c>
      <c r="EE46" s="166" t="e">
        <f t="shared" si="44"/>
        <v>#DIV/0!</v>
      </c>
      <c r="EF46" s="166" t="e">
        <f t="shared" si="45"/>
        <v>#DIV/0!</v>
      </c>
      <c r="EG46" s="166" t="e">
        <f t="shared" si="46"/>
        <v>#DIV/0!</v>
      </c>
      <c r="EH46" s="166" t="e">
        <f t="shared" si="47"/>
        <v>#DIV/0!</v>
      </c>
      <c r="EI46" s="166" t="e">
        <f t="shared" si="48"/>
        <v>#DIV/0!</v>
      </c>
      <c r="EJ46" s="166" t="e">
        <f t="shared" si="49"/>
        <v>#DIV/0!</v>
      </c>
      <c r="EK46" s="166" t="e">
        <f t="shared" si="50"/>
        <v>#DIV/0!</v>
      </c>
      <c r="EL46" s="177" t="e">
        <f t="shared" si="51"/>
        <v>#DIV/0!</v>
      </c>
      <c r="EM46" s="166" t="e">
        <f t="shared" si="52"/>
        <v>#DIV/0!</v>
      </c>
      <c r="EN46" s="166" t="e">
        <f t="shared" si="53"/>
        <v>#DIV/0!</v>
      </c>
      <c r="EO46" s="166" t="e">
        <f t="shared" si="54"/>
        <v>#DIV/0!</v>
      </c>
      <c r="EP46" s="166" t="e">
        <f t="shared" si="55"/>
        <v>#DIV/0!</v>
      </c>
      <c r="EQ46" s="166" t="e">
        <f t="shared" si="56"/>
        <v>#DIV/0!</v>
      </c>
      <c r="ER46" s="166" t="e">
        <f t="shared" si="57"/>
        <v>#DIV/0!</v>
      </c>
      <c r="ES46" s="166" t="e">
        <f t="shared" si="58"/>
        <v>#DIV/0!</v>
      </c>
      <c r="ET46" s="166" t="e">
        <f t="shared" si="59"/>
        <v>#DIV/0!</v>
      </c>
      <c r="EU46" s="166" t="e">
        <f t="shared" si="60"/>
        <v>#DIV/0!</v>
      </c>
      <c r="EV46" s="178" t="e">
        <f t="shared" si="106"/>
        <v>#DIV/0!</v>
      </c>
      <c r="EW46" s="177" t="e">
        <f t="shared" si="61"/>
        <v>#DIV/0!</v>
      </c>
      <c r="EX46" s="166" t="e">
        <f t="shared" si="62"/>
        <v>#DIV/0!</v>
      </c>
      <c r="EY46" s="166" t="e">
        <f t="shared" si="63"/>
        <v>#DIV/0!</v>
      </c>
      <c r="EZ46" s="166" t="e">
        <f t="shared" si="64"/>
        <v>#DIV/0!</v>
      </c>
      <c r="FA46" s="166" t="e">
        <f t="shared" si="65"/>
        <v>#DIV/0!</v>
      </c>
      <c r="FB46" s="166" t="e">
        <f t="shared" si="66"/>
        <v>#DIV/0!</v>
      </c>
      <c r="FC46" s="166" t="e">
        <f t="shared" si="67"/>
        <v>#DIV/0!</v>
      </c>
      <c r="FD46" s="166" t="e">
        <f t="shared" si="68"/>
        <v>#DIV/0!</v>
      </c>
      <c r="FE46" s="166" t="e">
        <f t="shared" si="69"/>
        <v>#DIV/0!</v>
      </c>
      <c r="FF46" s="166" t="e">
        <f t="shared" si="70"/>
        <v>#DIV/0!</v>
      </c>
      <c r="FG46" s="177" t="e">
        <f t="shared" si="71"/>
        <v>#DIV/0!</v>
      </c>
      <c r="FH46" s="166" t="e">
        <f t="shared" si="72"/>
        <v>#DIV/0!</v>
      </c>
      <c r="FI46" s="166" t="e">
        <f t="shared" si="73"/>
        <v>#DIV/0!</v>
      </c>
      <c r="FJ46" s="166" t="e">
        <f t="shared" si="74"/>
        <v>#DIV/0!</v>
      </c>
      <c r="FK46" s="166" t="e">
        <f t="shared" si="75"/>
        <v>#DIV/0!</v>
      </c>
      <c r="FL46" s="166" t="e">
        <f t="shared" si="76"/>
        <v>#DIV/0!</v>
      </c>
      <c r="FM46" s="166" t="e">
        <f t="shared" si="77"/>
        <v>#DIV/0!</v>
      </c>
      <c r="FN46" s="166" t="e">
        <f t="shared" si="78"/>
        <v>#DIV/0!</v>
      </c>
      <c r="FO46" s="166" t="e">
        <f t="shared" si="79"/>
        <v>#DIV/0!</v>
      </c>
      <c r="FP46" s="859" t="e">
        <f t="shared" si="80"/>
        <v>#DIV/0!</v>
      </c>
      <c r="FQ46" s="867" t="e">
        <f t="shared" si="107"/>
        <v>#DIV/0!</v>
      </c>
      <c r="FR46" s="177" t="e">
        <f t="shared" si="81"/>
        <v>#DIV/0!</v>
      </c>
      <c r="FS46" s="166" t="e">
        <f t="shared" si="82"/>
        <v>#DIV/0!</v>
      </c>
      <c r="FT46" s="166" t="e">
        <f t="shared" si="83"/>
        <v>#DIV/0!</v>
      </c>
      <c r="FU46" s="166" t="e">
        <f t="shared" si="84"/>
        <v>#DIV/0!</v>
      </c>
      <c r="FV46" s="166" t="e">
        <f t="shared" si="85"/>
        <v>#DIV/0!</v>
      </c>
      <c r="FW46" s="166" t="e">
        <f t="shared" si="86"/>
        <v>#DIV/0!</v>
      </c>
      <c r="FX46" s="166" t="e">
        <f t="shared" si="87"/>
        <v>#DIV/0!</v>
      </c>
      <c r="FY46" s="166" t="e">
        <f t="shared" si="88"/>
        <v>#DIV/0!</v>
      </c>
      <c r="FZ46" s="166" t="e">
        <f t="shared" si="89"/>
        <v>#DIV/0!</v>
      </c>
      <c r="GA46" s="166" t="e">
        <f t="shared" si="90"/>
        <v>#DIV/0!</v>
      </c>
      <c r="GD46" s="1713"/>
      <c r="GE46" s="195" t="e">
        <f t="shared" si="108"/>
        <v>#DIV/0!</v>
      </c>
      <c r="GF46" s="204" t="e">
        <f t="shared" si="109"/>
        <v>#DIV/0!</v>
      </c>
      <c r="GG46" s="197" t="e">
        <f t="shared" si="109"/>
        <v>#DIV/0!</v>
      </c>
      <c r="GH46" s="197" t="e">
        <f t="shared" si="109"/>
        <v>#DIV/0!</v>
      </c>
      <c r="GI46" s="197" t="e">
        <f t="shared" si="109"/>
        <v>#DIV/0!</v>
      </c>
      <c r="GJ46" s="197" t="e">
        <f t="shared" si="109"/>
        <v>#DIV/0!</v>
      </c>
      <c r="GK46" s="197" t="e">
        <f>HA46+#REF!</f>
        <v>#DIV/0!</v>
      </c>
      <c r="GL46" s="197" t="e">
        <f>HB46+#REF!</f>
        <v>#DIV/0!</v>
      </c>
      <c r="GM46" s="197" t="e">
        <f>HC46+#REF!</f>
        <v>#DIV/0!</v>
      </c>
      <c r="GN46" s="197" t="e">
        <f>HD46+#REF!</f>
        <v>#DIV/0!</v>
      </c>
      <c r="GO46" s="198" t="e">
        <f>HE46+#REF!</f>
        <v>#DIV/0!</v>
      </c>
      <c r="GP46" s="205" t="e">
        <f t="shared" si="110"/>
        <v>#DIV/0!</v>
      </c>
      <c r="GQ46" s="200" t="e">
        <f t="shared" si="157"/>
        <v>#DIV/0!</v>
      </c>
      <c r="GR46" s="201" t="e">
        <f t="shared" si="158"/>
        <v>#DIV/0!</v>
      </c>
      <c r="GS46" s="201" t="e">
        <f t="shared" si="159"/>
        <v>#DIV/0!</v>
      </c>
      <c r="GT46" s="201" t="e">
        <f t="shared" si="160"/>
        <v>#DIV/0!</v>
      </c>
      <c r="GU46" s="201" t="e">
        <f t="shared" si="161"/>
        <v>#DIV/0!</v>
      </c>
      <c r="GV46" s="201" t="e">
        <f t="shared" si="152"/>
        <v>#DIV/0!</v>
      </c>
      <c r="GW46" s="201" t="e">
        <f t="shared" si="153"/>
        <v>#DIV/0!</v>
      </c>
      <c r="GX46" s="201" t="e">
        <f t="shared" si="154"/>
        <v>#DIV/0!</v>
      </c>
      <c r="GY46" s="201" t="e">
        <f t="shared" si="155"/>
        <v>#DIV/0!</v>
      </c>
      <c r="GZ46" s="202" t="e">
        <f t="shared" si="156"/>
        <v>#DIV/0!</v>
      </c>
      <c r="HA46" s="203" t="e">
        <f t="shared" si="112"/>
        <v>#DIV/0!</v>
      </c>
      <c r="HB46" s="204" t="e">
        <f t="shared" si="162"/>
        <v>#DIV/0!</v>
      </c>
      <c r="HC46" s="197" t="e">
        <f t="shared" si="162"/>
        <v>#DIV/0!</v>
      </c>
      <c r="HD46" s="197" t="e">
        <f t="shared" si="162"/>
        <v>#DIV/0!</v>
      </c>
      <c r="HE46" s="197" t="e">
        <f t="shared" si="162"/>
        <v>#DIV/0!</v>
      </c>
      <c r="HF46" s="197" t="e">
        <f t="shared" si="162"/>
        <v>#DIV/0!</v>
      </c>
      <c r="HG46" s="197" t="e">
        <f t="shared" si="162"/>
        <v>#DIV/0!</v>
      </c>
      <c r="HH46" s="197" t="e">
        <f t="shared" si="162"/>
        <v>#DIV/0!</v>
      </c>
      <c r="HI46" s="197" t="e">
        <f t="shared" si="162"/>
        <v>#DIV/0!</v>
      </c>
      <c r="HJ46" s="197" t="e">
        <f t="shared" si="162"/>
        <v>#DIV/0!</v>
      </c>
      <c r="HK46" s="198" t="e">
        <f t="shared" si="162"/>
        <v>#DIV/0!</v>
      </c>
      <c r="HL46" s="203" t="e">
        <f t="shared" si="116"/>
        <v>#DIV/0!</v>
      </c>
      <c r="HM46" s="868" t="e">
        <f t="shared" si="163"/>
        <v>#DIV/0!</v>
      </c>
      <c r="HN46" s="869" t="e">
        <f t="shared" si="163"/>
        <v>#DIV/0!</v>
      </c>
      <c r="HO46" s="869" t="e">
        <f t="shared" si="163"/>
        <v>#DIV/0!</v>
      </c>
      <c r="HP46" s="869" t="e">
        <f t="shared" si="163"/>
        <v>#DIV/0!</v>
      </c>
      <c r="HQ46" s="869" t="e">
        <f t="shared" si="163"/>
        <v>#DIV/0!</v>
      </c>
      <c r="HR46" s="869" t="e">
        <f t="shared" si="163"/>
        <v>#DIV/0!</v>
      </c>
      <c r="HS46" s="869" t="e">
        <f t="shared" si="163"/>
        <v>#DIV/0!</v>
      </c>
      <c r="HT46" s="869" t="e">
        <f t="shared" si="163"/>
        <v>#DIV/0!</v>
      </c>
      <c r="HU46" s="869" t="e">
        <f t="shared" si="163"/>
        <v>#DIV/0!</v>
      </c>
      <c r="HV46" s="870" t="e">
        <f t="shared" si="163"/>
        <v>#DIV/0!</v>
      </c>
    </row>
    <row r="47" spans="1:230" ht="15.75" customHeight="1" thickBot="1" x14ac:dyDescent="0.2">
      <c r="A47" s="191">
        <v>78</v>
      </c>
      <c r="B47" s="192"/>
      <c r="C47" s="193"/>
      <c r="D47" s="193"/>
      <c r="E47" s="193"/>
      <c r="F47" s="193"/>
      <c r="G47" s="194"/>
      <c r="H47" s="194"/>
      <c r="I47" s="194"/>
      <c r="J47" s="194"/>
      <c r="K47" s="194"/>
      <c r="L47" s="166">
        <v>0</v>
      </c>
      <c r="M47" s="166">
        <v>0</v>
      </c>
      <c r="N47" s="166">
        <v>0</v>
      </c>
      <c r="O47" s="166">
        <v>0</v>
      </c>
      <c r="P47" s="166">
        <v>0</v>
      </c>
      <c r="Q47" s="166">
        <v>0</v>
      </c>
      <c r="R47" s="166">
        <v>0</v>
      </c>
      <c r="S47" s="166">
        <v>0</v>
      </c>
      <c r="T47" s="166">
        <v>0</v>
      </c>
      <c r="U47" s="859">
        <v>0</v>
      </c>
      <c r="V47" s="866">
        <f t="shared" si="95"/>
        <v>0</v>
      </c>
      <c r="W47" s="861">
        <f t="shared" si="96"/>
        <v>0</v>
      </c>
      <c r="X47" s="169">
        <v>0</v>
      </c>
      <c r="Y47" s="170">
        <v>0</v>
      </c>
      <c r="Z47" s="170">
        <v>0</v>
      </c>
      <c r="AA47" s="170">
        <v>0</v>
      </c>
      <c r="AB47" s="170">
        <v>0</v>
      </c>
      <c r="AC47" s="170">
        <v>0</v>
      </c>
      <c r="AD47" s="170">
        <v>0</v>
      </c>
      <c r="AE47" s="170">
        <v>0</v>
      </c>
      <c r="AF47" s="170">
        <v>0</v>
      </c>
      <c r="AG47" s="170">
        <v>0</v>
      </c>
      <c r="AH47" s="169">
        <v>0</v>
      </c>
      <c r="AI47" s="170">
        <v>0</v>
      </c>
      <c r="AJ47" s="170">
        <v>0</v>
      </c>
      <c r="AK47" s="170">
        <v>0</v>
      </c>
      <c r="AL47" s="170">
        <v>0</v>
      </c>
      <c r="AM47" s="170">
        <v>0</v>
      </c>
      <c r="AN47" s="170">
        <v>0</v>
      </c>
      <c r="AO47" s="170">
        <v>0</v>
      </c>
      <c r="AP47" s="170">
        <v>0</v>
      </c>
      <c r="AQ47" s="170">
        <v>0</v>
      </c>
      <c r="AR47" s="171">
        <f t="shared" si="97"/>
        <v>0</v>
      </c>
      <c r="AS47" s="169">
        <v>0</v>
      </c>
      <c r="AT47" s="170">
        <v>0</v>
      </c>
      <c r="AU47" s="170">
        <v>0</v>
      </c>
      <c r="AV47" s="170">
        <v>0</v>
      </c>
      <c r="AW47" s="170">
        <v>0</v>
      </c>
      <c r="AX47" s="170">
        <v>0</v>
      </c>
      <c r="AY47" s="170">
        <v>0</v>
      </c>
      <c r="AZ47" s="170">
        <v>0</v>
      </c>
      <c r="BA47" s="170">
        <v>0</v>
      </c>
      <c r="BB47" s="170">
        <v>0</v>
      </c>
      <c r="BC47" s="169">
        <v>0</v>
      </c>
      <c r="BD47" s="170">
        <v>0</v>
      </c>
      <c r="BE47" s="170">
        <v>0</v>
      </c>
      <c r="BF47" s="170">
        <v>0</v>
      </c>
      <c r="BG47" s="170">
        <v>0</v>
      </c>
      <c r="BH47" s="170">
        <v>0</v>
      </c>
      <c r="BI47" s="170">
        <v>0</v>
      </c>
      <c r="BJ47" s="170">
        <v>0</v>
      </c>
      <c r="BK47" s="170">
        <v>0</v>
      </c>
      <c r="BL47" s="170">
        <v>0</v>
      </c>
      <c r="BM47" s="862">
        <f t="shared" si="98"/>
        <v>0</v>
      </c>
      <c r="BN47" s="169">
        <v>0</v>
      </c>
      <c r="BO47" s="170">
        <v>0</v>
      </c>
      <c r="BP47" s="170">
        <v>0</v>
      </c>
      <c r="BQ47" s="170">
        <v>0</v>
      </c>
      <c r="BR47" s="170">
        <v>0</v>
      </c>
      <c r="BS47" s="170">
        <v>0</v>
      </c>
      <c r="BT47" s="170">
        <v>0</v>
      </c>
      <c r="BU47" s="170">
        <v>0</v>
      </c>
      <c r="BV47" s="170">
        <v>0</v>
      </c>
      <c r="BW47" s="170">
        <v>0</v>
      </c>
      <c r="BX47" s="172" t="e">
        <f t="shared" si="99"/>
        <v>#DIV/0!</v>
      </c>
      <c r="BY47" s="173" t="e">
        <f t="shared" si="100"/>
        <v>#DIV/0!</v>
      </c>
      <c r="BZ47" s="169" t="e">
        <f t="shared" si="117"/>
        <v>#DIV/0!</v>
      </c>
      <c r="CA47" s="170" t="e">
        <f t="shared" si="118"/>
        <v>#DIV/0!</v>
      </c>
      <c r="CB47" s="170" t="e">
        <f t="shared" si="119"/>
        <v>#DIV/0!</v>
      </c>
      <c r="CC47" s="170" t="e">
        <f t="shared" si="120"/>
        <v>#DIV/0!</v>
      </c>
      <c r="CD47" s="170" t="e">
        <f t="shared" si="121"/>
        <v>#DIV/0!</v>
      </c>
      <c r="CE47" s="170" t="e">
        <f t="shared" si="122"/>
        <v>#DIV/0!</v>
      </c>
      <c r="CF47" s="170" t="e">
        <f t="shared" si="123"/>
        <v>#DIV/0!</v>
      </c>
      <c r="CG47" s="170" t="e">
        <f t="shared" si="124"/>
        <v>#DIV/0!</v>
      </c>
      <c r="CH47" s="170" t="e">
        <f t="shared" si="125"/>
        <v>#DIV/0!</v>
      </c>
      <c r="CI47" s="170" t="e">
        <f t="shared" si="126"/>
        <v>#DIV/0!</v>
      </c>
      <c r="CJ47" s="169" t="e">
        <f t="shared" si="127"/>
        <v>#DIV/0!</v>
      </c>
      <c r="CK47" s="170" t="e">
        <f t="shared" si="128"/>
        <v>#DIV/0!</v>
      </c>
      <c r="CL47" s="170" t="e">
        <f t="shared" si="129"/>
        <v>#DIV/0!</v>
      </c>
      <c r="CM47" s="170" t="e">
        <f t="shared" si="130"/>
        <v>#DIV/0!</v>
      </c>
      <c r="CN47" s="170" t="e">
        <f t="shared" si="131"/>
        <v>#DIV/0!</v>
      </c>
      <c r="CO47" s="170" t="e">
        <f t="shared" si="132"/>
        <v>#DIV/0!</v>
      </c>
      <c r="CP47" s="170" t="e">
        <f t="shared" si="22"/>
        <v>#DIV/0!</v>
      </c>
      <c r="CQ47" s="170" t="e">
        <f t="shared" si="22"/>
        <v>#DIV/0!</v>
      </c>
      <c r="CR47" s="170" t="e">
        <f t="shared" si="22"/>
        <v>#DIV/0!</v>
      </c>
      <c r="CS47" s="170" t="e">
        <f t="shared" si="22"/>
        <v>#DIV/0!</v>
      </c>
      <c r="CT47" s="174" t="e">
        <f t="shared" si="101"/>
        <v>#DIV/0!</v>
      </c>
      <c r="CU47" s="169" t="e">
        <f t="shared" si="133"/>
        <v>#DIV/0!</v>
      </c>
      <c r="CV47" s="170" t="e">
        <f t="shared" si="134"/>
        <v>#DIV/0!</v>
      </c>
      <c r="CW47" s="170" t="e">
        <f t="shared" si="135"/>
        <v>#DIV/0!</v>
      </c>
      <c r="CX47" s="170" t="e">
        <f t="shared" si="136"/>
        <v>#DIV/0!</v>
      </c>
      <c r="CY47" s="170" t="e">
        <f t="shared" si="137"/>
        <v>#DIV/0!</v>
      </c>
      <c r="CZ47" s="170" t="e">
        <f t="shared" si="138"/>
        <v>#DIV/0!</v>
      </c>
      <c r="DA47" s="170" t="e">
        <f t="shared" si="139"/>
        <v>#DIV/0!</v>
      </c>
      <c r="DB47" s="170" t="e">
        <f t="shared" si="140"/>
        <v>#DIV/0!</v>
      </c>
      <c r="DC47" s="170" t="e">
        <f t="shared" si="141"/>
        <v>#DIV/0!</v>
      </c>
      <c r="DD47" s="170" t="e">
        <f t="shared" si="142"/>
        <v>#DIV/0!</v>
      </c>
      <c r="DE47" s="169" t="e">
        <f t="shared" si="143"/>
        <v>#DIV/0!</v>
      </c>
      <c r="DF47" s="170" t="e">
        <f t="shared" si="144"/>
        <v>#DIV/0!</v>
      </c>
      <c r="DG47" s="170" t="e">
        <f t="shared" si="145"/>
        <v>#DIV/0!</v>
      </c>
      <c r="DH47" s="170" t="e">
        <f t="shared" si="146"/>
        <v>#DIV/0!</v>
      </c>
      <c r="DI47" s="170" t="e">
        <f t="shared" si="147"/>
        <v>#DIV/0!</v>
      </c>
      <c r="DJ47" s="170" t="e">
        <f t="shared" si="148"/>
        <v>#DIV/0!</v>
      </c>
      <c r="DK47" s="170" t="e">
        <f t="shared" si="39"/>
        <v>#DIV/0!</v>
      </c>
      <c r="DL47" s="170" t="e">
        <f t="shared" si="39"/>
        <v>#DIV/0!</v>
      </c>
      <c r="DM47" s="170" t="e">
        <f t="shared" si="39"/>
        <v>#DIV/0!</v>
      </c>
      <c r="DN47" s="863" t="e">
        <f t="shared" si="39"/>
        <v>#DIV/0!</v>
      </c>
      <c r="DO47" s="864" t="e">
        <f t="shared" si="102"/>
        <v>#DIV/0!</v>
      </c>
      <c r="DP47" s="169" t="e">
        <f t="shared" si="103"/>
        <v>#DIV/0!</v>
      </c>
      <c r="DQ47" s="170" t="e">
        <f t="shared" si="103"/>
        <v>#DIV/0!</v>
      </c>
      <c r="DR47" s="170" t="e">
        <f t="shared" si="103"/>
        <v>#DIV/0!</v>
      </c>
      <c r="DS47" s="170" t="e">
        <f t="shared" si="103"/>
        <v>#DIV/0!</v>
      </c>
      <c r="DT47" s="170" t="e">
        <f t="shared" si="103"/>
        <v>#DIV/0!</v>
      </c>
      <c r="DU47" s="170" t="e">
        <f t="shared" si="103"/>
        <v>#DIV/0!</v>
      </c>
      <c r="DV47" s="170" t="e">
        <f t="shared" si="103"/>
        <v>#DIV/0!</v>
      </c>
      <c r="DW47" s="170" t="e">
        <f t="shared" si="103"/>
        <v>#DIV/0!</v>
      </c>
      <c r="DX47" s="170" t="e">
        <f t="shared" si="103"/>
        <v>#DIV/0!</v>
      </c>
      <c r="DY47" s="170" t="e">
        <f t="shared" si="103"/>
        <v>#DIV/0!</v>
      </c>
      <c r="DZ47" s="175" t="e">
        <f t="shared" si="104"/>
        <v>#DIV/0!</v>
      </c>
      <c r="EA47" s="176" t="e">
        <f t="shared" si="105"/>
        <v>#DIV/0!</v>
      </c>
      <c r="EB47" s="177" t="e">
        <f t="shared" si="41"/>
        <v>#DIV/0!</v>
      </c>
      <c r="EC47" s="166" t="e">
        <f t="shared" si="42"/>
        <v>#DIV/0!</v>
      </c>
      <c r="ED47" s="166" t="e">
        <f t="shared" si="43"/>
        <v>#DIV/0!</v>
      </c>
      <c r="EE47" s="166" t="e">
        <f t="shared" si="44"/>
        <v>#DIV/0!</v>
      </c>
      <c r="EF47" s="166" t="e">
        <f t="shared" si="45"/>
        <v>#DIV/0!</v>
      </c>
      <c r="EG47" s="166" t="e">
        <f t="shared" si="46"/>
        <v>#DIV/0!</v>
      </c>
      <c r="EH47" s="166" t="e">
        <f t="shared" si="47"/>
        <v>#DIV/0!</v>
      </c>
      <c r="EI47" s="166" t="e">
        <f t="shared" si="48"/>
        <v>#DIV/0!</v>
      </c>
      <c r="EJ47" s="166" t="e">
        <f t="shared" si="49"/>
        <v>#DIV/0!</v>
      </c>
      <c r="EK47" s="166" t="e">
        <f t="shared" si="50"/>
        <v>#DIV/0!</v>
      </c>
      <c r="EL47" s="177" t="e">
        <f t="shared" si="51"/>
        <v>#DIV/0!</v>
      </c>
      <c r="EM47" s="166" t="e">
        <f t="shared" si="52"/>
        <v>#DIV/0!</v>
      </c>
      <c r="EN47" s="166" t="e">
        <f t="shared" si="53"/>
        <v>#DIV/0!</v>
      </c>
      <c r="EO47" s="166" t="e">
        <f t="shared" si="54"/>
        <v>#DIV/0!</v>
      </c>
      <c r="EP47" s="166" t="e">
        <f t="shared" si="55"/>
        <v>#DIV/0!</v>
      </c>
      <c r="EQ47" s="166" t="e">
        <f t="shared" si="56"/>
        <v>#DIV/0!</v>
      </c>
      <c r="ER47" s="166" t="e">
        <f t="shared" si="57"/>
        <v>#DIV/0!</v>
      </c>
      <c r="ES47" s="166" t="e">
        <f t="shared" si="58"/>
        <v>#DIV/0!</v>
      </c>
      <c r="ET47" s="166" t="e">
        <f t="shared" si="59"/>
        <v>#DIV/0!</v>
      </c>
      <c r="EU47" s="166" t="e">
        <f t="shared" si="60"/>
        <v>#DIV/0!</v>
      </c>
      <c r="EV47" s="178" t="e">
        <f t="shared" si="106"/>
        <v>#DIV/0!</v>
      </c>
      <c r="EW47" s="177" t="e">
        <f t="shared" si="61"/>
        <v>#DIV/0!</v>
      </c>
      <c r="EX47" s="166" t="e">
        <f t="shared" si="62"/>
        <v>#DIV/0!</v>
      </c>
      <c r="EY47" s="166" t="e">
        <f t="shared" si="63"/>
        <v>#DIV/0!</v>
      </c>
      <c r="EZ47" s="166" t="e">
        <f t="shared" si="64"/>
        <v>#DIV/0!</v>
      </c>
      <c r="FA47" s="166" t="e">
        <f t="shared" si="65"/>
        <v>#DIV/0!</v>
      </c>
      <c r="FB47" s="166" t="e">
        <f t="shared" si="66"/>
        <v>#DIV/0!</v>
      </c>
      <c r="FC47" s="166" t="e">
        <f t="shared" si="67"/>
        <v>#DIV/0!</v>
      </c>
      <c r="FD47" s="166" t="e">
        <f t="shared" si="68"/>
        <v>#DIV/0!</v>
      </c>
      <c r="FE47" s="166" t="e">
        <f t="shared" si="69"/>
        <v>#DIV/0!</v>
      </c>
      <c r="FF47" s="166" t="e">
        <f t="shared" si="70"/>
        <v>#DIV/0!</v>
      </c>
      <c r="FG47" s="177" t="e">
        <f t="shared" si="71"/>
        <v>#DIV/0!</v>
      </c>
      <c r="FH47" s="166" t="e">
        <f t="shared" si="72"/>
        <v>#DIV/0!</v>
      </c>
      <c r="FI47" s="166" t="e">
        <f t="shared" si="73"/>
        <v>#DIV/0!</v>
      </c>
      <c r="FJ47" s="166" t="e">
        <f t="shared" si="74"/>
        <v>#DIV/0!</v>
      </c>
      <c r="FK47" s="166" t="e">
        <f t="shared" si="75"/>
        <v>#DIV/0!</v>
      </c>
      <c r="FL47" s="166" t="e">
        <f t="shared" si="76"/>
        <v>#DIV/0!</v>
      </c>
      <c r="FM47" s="166" t="e">
        <f t="shared" si="77"/>
        <v>#DIV/0!</v>
      </c>
      <c r="FN47" s="166" t="e">
        <f t="shared" si="78"/>
        <v>#DIV/0!</v>
      </c>
      <c r="FO47" s="166" t="e">
        <f t="shared" si="79"/>
        <v>#DIV/0!</v>
      </c>
      <c r="FP47" s="859" t="e">
        <f t="shared" si="80"/>
        <v>#DIV/0!</v>
      </c>
      <c r="FQ47" s="867" t="e">
        <f t="shared" si="107"/>
        <v>#DIV/0!</v>
      </c>
      <c r="FR47" s="177" t="e">
        <f t="shared" si="81"/>
        <v>#DIV/0!</v>
      </c>
      <c r="FS47" s="166" t="e">
        <f t="shared" si="82"/>
        <v>#DIV/0!</v>
      </c>
      <c r="FT47" s="166" t="e">
        <f t="shared" si="83"/>
        <v>#DIV/0!</v>
      </c>
      <c r="FU47" s="166" t="e">
        <f t="shared" si="84"/>
        <v>#DIV/0!</v>
      </c>
      <c r="FV47" s="166" t="e">
        <f t="shared" si="85"/>
        <v>#DIV/0!</v>
      </c>
      <c r="FW47" s="166" t="e">
        <f t="shared" si="86"/>
        <v>#DIV/0!</v>
      </c>
      <c r="FX47" s="166" t="e">
        <f t="shared" si="87"/>
        <v>#DIV/0!</v>
      </c>
      <c r="FY47" s="166" t="e">
        <f t="shared" si="88"/>
        <v>#DIV/0!</v>
      </c>
      <c r="FZ47" s="166" t="e">
        <f t="shared" si="89"/>
        <v>#DIV/0!</v>
      </c>
      <c r="GA47" s="166" t="e">
        <f t="shared" si="90"/>
        <v>#DIV/0!</v>
      </c>
      <c r="GD47" s="1713"/>
      <c r="GE47" s="195" t="e">
        <f t="shared" si="108"/>
        <v>#DIV/0!</v>
      </c>
      <c r="GF47" s="204" t="e">
        <f t="shared" si="109"/>
        <v>#DIV/0!</v>
      </c>
      <c r="GG47" s="197" t="e">
        <f t="shared" si="109"/>
        <v>#DIV/0!</v>
      </c>
      <c r="GH47" s="197" t="e">
        <f t="shared" si="109"/>
        <v>#DIV/0!</v>
      </c>
      <c r="GI47" s="197" t="e">
        <f t="shared" si="109"/>
        <v>#DIV/0!</v>
      </c>
      <c r="GJ47" s="197" t="e">
        <f t="shared" si="109"/>
        <v>#DIV/0!</v>
      </c>
      <c r="GK47" s="197" t="e">
        <f>HA47+#REF!</f>
        <v>#DIV/0!</v>
      </c>
      <c r="GL47" s="197" t="e">
        <f>HB47+#REF!</f>
        <v>#DIV/0!</v>
      </c>
      <c r="GM47" s="197" t="e">
        <f>HC47+#REF!</f>
        <v>#DIV/0!</v>
      </c>
      <c r="GN47" s="197" t="e">
        <f>HD47+#REF!</f>
        <v>#DIV/0!</v>
      </c>
      <c r="GO47" s="198" t="e">
        <f>HE47+#REF!</f>
        <v>#DIV/0!</v>
      </c>
      <c r="GP47" s="205" t="e">
        <f t="shared" si="110"/>
        <v>#DIV/0!</v>
      </c>
      <c r="GQ47" s="200" t="e">
        <f t="shared" si="157"/>
        <v>#DIV/0!</v>
      </c>
      <c r="GR47" s="201" t="e">
        <f t="shared" si="158"/>
        <v>#DIV/0!</v>
      </c>
      <c r="GS47" s="201" t="e">
        <f t="shared" si="159"/>
        <v>#DIV/0!</v>
      </c>
      <c r="GT47" s="201" t="e">
        <f t="shared" si="160"/>
        <v>#DIV/0!</v>
      </c>
      <c r="GU47" s="201" t="e">
        <f t="shared" si="161"/>
        <v>#DIV/0!</v>
      </c>
      <c r="GV47" s="201" t="e">
        <f t="shared" si="152"/>
        <v>#DIV/0!</v>
      </c>
      <c r="GW47" s="201" t="e">
        <f t="shared" si="153"/>
        <v>#DIV/0!</v>
      </c>
      <c r="GX47" s="201" t="e">
        <f t="shared" si="154"/>
        <v>#DIV/0!</v>
      </c>
      <c r="GY47" s="201" t="e">
        <f t="shared" si="155"/>
        <v>#DIV/0!</v>
      </c>
      <c r="GZ47" s="202" t="e">
        <f t="shared" si="156"/>
        <v>#DIV/0!</v>
      </c>
      <c r="HA47" s="203" t="e">
        <f t="shared" si="112"/>
        <v>#DIV/0!</v>
      </c>
      <c r="HB47" s="204" t="e">
        <f t="shared" si="162"/>
        <v>#DIV/0!</v>
      </c>
      <c r="HC47" s="197" t="e">
        <f t="shared" si="162"/>
        <v>#DIV/0!</v>
      </c>
      <c r="HD47" s="197" t="e">
        <f t="shared" si="162"/>
        <v>#DIV/0!</v>
      </c>
      <c r="HE47" s="197" t="e">
        <f t="shared" si="162"/>
        <v>#DIV/0!</v>
      </c>
      <c r="HF47" s="197" t="e">
        <f t="shared" si="162"/>
        <v>#DIV/0!</v>
      </c>
      <c r="HG47" s="197" t="e">
        <f t="shared" si="162"/>
        <v>#DIV/0!</v>
      </c>
      <c r="HH47" s="197" t="e">
        <f t="shared" si="162"/>
        <v>#DIV/0!</v>
      </c>
      <c r="HI47" s="197" t="e">
        <f t="shared" si="162"/>
        <v>#DIV/0!</v>
      </c>
      <c r="HJ47" s="197" t="e">
        <f t="shared" si="162"/>
        <v>#DIV/0!</v>
      </c>
      <c r="HK47" s="198" t="e">
        <f t="shared" si="162"/>
        <v>#DIV/0!</v>
      </c>
      <c r="HL47" s="203" t="e">
        <f t="shared" si="116"/>
        <v>#DIV/0!</v>
      </c>
      <c r="HM47" s="868" t="e">
        <f t="shared" si="163"/>
        <v>#DIV/0!</v>
      </c>
      <c r="HN47" s="869" t="e">
        <f t="shared" si="163"/>
        <v>#DIV/0!</v>
      </c>
      <c r="HO47" s="869" t="e">
        <f t="shared" si="163"/>
        <v>#DIV/0!</v>
      </c>
      <c r="HP47" s="869" t="e">
        <f t="shared" si="163"/>
        <v>#DIV/0!</v>
      </c>
      <c r="HQ47" s="869" t="e">
        <f t="shared" si="163"/>
        <v>#DIV/0!</v>
      </c>
      <c r="HR47" s="869" t="e">
        <f t="shared" si="163"/>
        <v>#DIV/0!</v>
      </c>
      <c r="HS47" s="869" t="e">
        <f t="shared" si="163"/>
        <v>#DIV/0!</v>
      </c>
      <c r="HT47" s="869" t="e">
        <f t="shared" si="163"/>
        <v>#DIV/0!</v>
      </c>
      <c r="HU47" s="869" t="e">
        <f t="shared" si="163"/>
        <v>#DIV/0!</v>
      </c>
      <c r="HV47" s="870" t="e">
        <f t="shared" si="163"/>
        <v>#DIV/0!</v>
      </c>
    </row>
    <row r="48" spans="1:230" ht="15.75" customHeight="1" thickBot="1" x14ac:dyDescent="0.2">
      <c r="A48" s="191">
        <v>80</v>
      </c>
      <c r="B48" s="192"/>
      <c r="C48" s="193"/>
      <c r="D48" s="193"/>
      <c r="E48" s="193"/>
      <c r="F48" s="193"/>
      <c r="G48" s="194"/>
      <c r="H48" s="194"/>
      <c r="I48" s="194"/>
      <c r="J48" s="194"/>
      <c r="K48" s="194"/>
      <c r="L48" s="166">
        <v>0</v>
      </c>
      <c r="M48" s="166">
        <v>0</v>
      </c>
      <c r="N48" s="166">
        <v>0</v>
      </c>
      <c r="O48" s="166">
        <v>0</v>
      </c>
      <c r="P48" s="166">
        <v>0</v>
      </c>
      <c r="Q48" s="166">
        <v>0</v>
      </c>
      <c r="R48" s="166">
        <v>0</v>
      </c>
      <c r="S48" s="166">
        <v>0</v>
      </c>
      <c r="T48" s="166">
        <v>0</v>
      </c>
      <c r="U48" s="859">
        <v>0</v>
      </c>
      <c r="V48" s="866">
        <f t="shared" si="95"/>
        <v>0</v>
      </c>
      <c r="W48" s="861">
        <f t="shared" si="96"/>
        <v>0</v>
      </c>
      <c r="X48" s="169">
        <v>0</v>
      </c>
      <c r="Y48" s="170">
        <v>0</v>
      </c>
      <c r="Z48" s="170">
        <v>0</v>
      </c>
      <c r="AA48" s="170">
        <v>0</v>
      </c>
      <c r="AB48" s="170">
        <v>0</v>
      </c>
      <c r="AC48" s="170">
        <v>0</v>
      </c>
      <c r="AD48" s="170">
        <v>0</v>
      </c>
      <c r="AE48" s="170">
        <v>0</v>
      </c>
      <c r="AF48" s="170">
        <v>0</v>
      </c>
      <c r="AG48" s="170">
        <v>0</v>
      </c>
      <c r="AH48" s="169">
        <v>0</v>
      </c>
      <c r="AI48" s="170">
        <v>0</v>
      </c>
      <c r="AJ48" s="170">
        <v>0</v>
      </c>
      <c r="AK48" s="170">
        <v>0</v>
      </c>
      <c r="AL48" s="170">
        <v>0</v>
      </c>
      <c r="AM48" s="170">
        <v>0</v>
      </c>
      <c r="AN48" s="170">
        <v>0</v>
      </c>
      <c r="AO48" s="170">
        <v>0</v>
      </c>
      <c r="AP48" s="170">
        <v>0</v>
      </c>
      <c r="AQ48" s="170">
        <v>0</v>
      </c>
      <c r="AR48" s="171">
        <f t="shared" si="97"/>
        <v>0</v>
      </c>
      <c r="AS48" s="169">
        <v>0</v>
      </c>
      <c r="AT48" s="170">
        <v>0</v>
      </c>
      <c r="AU48" s="170">
        <v>0</v>
      </c>
      <c r="AV48" s="170">
        <v>0</v>
      </c>
      <c r="AW48" s="170">
        <v>0</v>
      </c>
      <c r="AX48" s="170">
        <v>0</v>
      </c>
      <c r="AY48" s="170">
        <v>0</v>
      </c>
      <c r="AZ48" s="170">
        <v>0</v>
      </c>
      <c r="BA48" s="170">
        <v>0</v>
      </c>
      <c r="BB48" s="170">
        <v>0</v>
      </c>
      <c r="BC48" s="169">
        <v>0</v>
      </c>
      <c r="BD48" s="170">
        <v>0</v>
      </c>
      <c r="BE48" s="170">
        <v>0</v>
      </c>
      <c r="BF48" s="170">
        <v>0</v>
      </c>
      <c r="BG48" s="170">
        <v>0</v>
      </c>
      <c r="BH48" s="170">
        <v>0</v>
      </c>
      <c r="BI48" s="170">
        <v>0</v>
      </c>
      <c r="BJ48" s="170">
        <v>0</v>
      </c>
      <c r="BK48" s="170">
        <v>0</v>
      </c>
      <c r="BL48" s="170">
        <v>0</v>
      </c>
      <c r="BM48" s="862">
        <f t="shared" si="98"/>
        <v>0</v>
      </c>
      <c r="BN48" s="169">
        <v>0</v>
      </c>
      <c r="BO48" s="170">
        <v>0</v>
      </c>
      <c r="BP48" s="170">
        <v>0</v>
      </c>
      <c r="BQ48" s="170">
        <v>0</v>
      </c>
      <c r="BR48" s="170">
        <v>0</v>
      </c>
      <c r="BS48" s="170">
        <v>0</v>
      </c>
      <c r="BT48" s="170">
        <v>0</v>
      </c>
      <c r="BU48" s="170">
        <v>0</v>
      </c>
      <c r="BV48" s="170">
        <v>0</v>
      </c>
      <c r="BW48" s="170">
        <v>0</v>
      </c>
      <c r="BX48" s="172" t="e">
        <f t="shared" si="99"/>
        <v>#DIV/0!</v>
      </c>
      <c r="BY48" s="173" t="e">
        <f t="shared" si="100"/>
        <v>#DIV/0!</v>
      </c>
      <c r="BZ48" s="169" t="e">
        <f t="shared" si="117"/>
        <v>#DIV/0!</v>
      </c>
      <c r="CA48" s="170" t="e">
        <f t="shared" si="118"/>
        <v>#DIV/0!</v>
      </c>
      <c r="CB48" s="170" t="e">
        <f t="shared" si="119"/>
        <v>#DIV/0!</v>
      </c>
      <c r="CC48" s="170" t="e">
        <f t="shared" si="120"/>
        <v>#DIV/0!</v>
      </c>
      <c r="CD48" s="170" t="e">
        <f t="shared" si="121"/>
        <v>#DIV/0!</v>
      </c>
      <c r="CE48" s="170" t="e">
        <f t="shared" si="122"/>
        <v>#DIV/0!</v>
      </c>
      <c r="CF48" s="170" t="e">
        <f t="shared" si="123"/>
        <v>#DIV/0!</v>
      </c>
      <c r="CG48" s="170" t="e">
        <f t="shared" si="124"/>
        <v>#DIV/0!</v>
      </c>
      <c r="CH48" s="170" t="e">
        <f t="shared" si="125"/>
        <v>#DIV/0!</v>
      </c>
      <c r="CI48" s="170" t="e">
        <f t="shared" si="126"/>
        <v>#DIV/0!</v>
      </c>
      <c r="CJ48" s="169" t="e">
        <f t="shared" si="127"/>
        <v>#DIV/0!</v>
      </c>
      <c r="CK48" s="170" t="e">
        <f t="shared" si="128"/>
        <v>#DIV/0!</v>
      </c>
      <c r="CL48" s="170" t="e">
        <f t="shared" si="129"/>
        <v>#DIV/0!</v>
      </c>
      <c r="CM48" s="170" t="e">
        <f t="shared" si="130"/>
        <v>#DIV/0!</v>
      </c>
      <c r="CN48" s="170" t="e">
        <f t="shared" si="131"/>
        <v>#DIV/0!</v>
      </c>
      <c r="CO48" s="170" t="e">
        <f t="shared" si="132"/>
        <v>#DIV/0!</v>
      </c>
      <c r="CP48" s="170" t="e">
        <f t="shared" si="22"/>
        <v>#DIV/0!</v>
      </c>
      <c r="CQ48" s="170" t="e">
        <f t="shared" si="22"/>
        <v>#DIV/0!</v>
      </c>
      <c r="CR48" s="170" t="e">
        <f t="shared" si="22"/>
        <v>#DIV/0!</v>
      </c>
      <c r="CS48" s="170" t="e">
        <f t="shared" si="22"/>
        <v>#DIV/0!</v>
      </c>
      <c r="CT48" s="174" t="e">
        <f t="shared" si="101"/>
        <v>#DIV/0!</v>
      </c>
      <c r="CU48" s="169" t="e">
        <f t="shared" si="133"/>
        <v>#DIV/0!</v>
      </c>
      <c r="CV48" s="170" t="e">
        <f t="shared" si="134"/>
        <v>#DIV/0!</v>
      </c>
      <c r="CW48" s="170" t="e">
        <f t="shared" si="135"/>
        <v>#DIV/0!</v>
      </c>
      <c r="CX48" s="170" t="e">
        <f t="shared" si="136"/>
        <v>#DIV/0!</v>
      </c>
      <c r="CY48" s="170" t="e">
        <f t="shared" si="137"/>
        <v>#DIV/0!</v>
      </c>
      <c r="CZ48" s="170" t="e">
        <f t="shared" si="138"/>
        <v>#DIV/0!</v>
      </c>
      <c r="DA48" s="170" t="e">
        <f t="shared" si="139"/>
        <v>#DIV/0!</v>
      </c>
      <c r="DB48" s="170" t="e">
        <f t="shared" si="140"/>
        <v>#DIV/0!</v>
      </c>
      <c r="DC48" s="170" t="e">
        <f t="shared" si="141"/>
        <v>#DIV/0!</v>
      </c>
      <c r="DD48" s="170" t="e">
        <f t="shared" si="142"/>
        <v>#DIV/0!</v>
      </c>
      <c r="DE48" s="169" t="e">
        <f t="shared" si="143"/>
        <v>#DIV/0!</v>
      </c>
      <c r="DF48" s="170" t="e">
        <f t="shared" si="144"/>
        <v>#DIV/0!</v>
      </c>
      <c r="DG48" s="170" t="e">
        <f t="shared" si="145"/>
        <v>#DIV/0!</v>
      </c>
      <c r="DH48" s="170" t="e">
        <f t="shared" si="146"/>
        <v>#DIV/0!</v>
      </c>
      <c r="DI48" s="170" t="e">
        <f t="shared" si="147"/>
        <v>#DIV/0!</v>
      </c>
      <c r="DJ48" s="170" t="e">
        <f t="shared" si="148"/>
        <v>#DIV/0!</v>
      </c>
      <c r="DK48" s="170" t="e">
        <f t="shared" si="39"/>
        <v>#DIV/0!</v>
      </c>
      <c r="DL48" s="170" t="e">
        <f t="shared" si="39"/>
        <v>#DIV/0!</v>
      </c>
      <c r="DM48" s="170" t="e">
        <f t="shared" si="39"/>
        <v>#DIV/0!</v>
      </c>
      <c r="DN48" s="863" t="e">
        <f t="shared" si="39"/>
        <v>#DIV/0!</v>
      </c>
      <c r="DO48" s="864" t="e">
        <f t="shared" si="102"/>
        <v>#DIV/0!</v>
      </c>
      <c r="DP48" s="169" t="e">
        <f t="shared" si="103"/>
        <v>#DIV/0!</v>
      </c>
      <c r="DQ48" s="170" t="e">
        <f t="shared" si="103"/>
        <v>#DIV/0!</v>
      </c>
      <c r="DR48" s="170" t="e">
        <f t="shared" si="103"/>
        <v>#DIV/0!</v>
      </c>
      <c r="DS48" s="170" t="e">
        <f t="shared" si="103"/>
        <v>#DIV/0!</v>
      </c>
      <c r="DT48" s="170" t="e">
        <f t="shared" si="103"/>
        <v>#DIV/0!</v>
      </c>
      <c r="DU48" s="170" t="e">
        <f t="shared" si="103"/>
        <v>#DIV/0!</v>
      </c>
      <c r="DV48" s="170" t="e">
        <f t="shared" si="103"/>
        <v>#DIV/0!</v>
      </c>
      <c r="DW48" s="170" t="e">
        <f t="shared" si="103"/>
        <v>#DIV/0!</v>
      </c>
      <c r="DX48" s="170" t="e">
        <f t="shared" si="103"/>
        <v>#DIV/0!</v>
      </c>
      <c r="DY48" s="170" t="e">
        <f t="shared" si="103"/>
        <v>#DIV/0!</v>
      </c>
      <c r="DZ48" s="175" t="e">
        <f t="shared" si="104"/>
        <v>#DIV/0!</v>
      </c>
      <c r="EA48" s="176" t="e">
        <f t="shared" si="105"/>
        <v>#DIV/0!</v>
      </c>
      <c r="EB48" s="177" t="e">
        <f t="shared" si="41"/>
        <v>#DIV/0!</v>
      </c>
      <c r="EC48" s="166" t="e">
        <f t="shared" si="42"/>
        <v>#DIV/0!</v>
      </c>
      <c r="ED48" s="166" t="e">
        <f t="shared" si="43"/>
        <v>#DIV/0!</v>
      </c>
      <c r="EE48" s="166" t="e">
        <f t="shared" si="44"/>
        <v>#DIV/0!</v>
      </c>
      <c r="EF48" s="166" t="e">
        <f t="shared" si="45"/>
        <v>#DIV/0!</v>
      </c>
      <c r="EG48" s="166" t="e">
        <f t="shared" si="46"/>
        <v>#DIV/0!</v>
      </c>
      <c r="EH48" s="166" t="e">
        <f t="shared" si="47"/>
        <v>#DIV/0!</v>
      </c>
      <c r="EI48" s="166" t="e">
        <f t="shared" si="48"/>
        <v>#DIV/0!</v>
      </c>
      <c r="EJ48" s="166" t="e">
        <f t="shared" si="49"/>
        <v>#DIV/0!</v>
      </c>
      <c r="EK48" s="166" t="e">
        <f t="shared" si="50"/>
        <v>#DIV/0!</v>
      </c>
      <c r="EL48" s="177" t="e">
        <f t="shared" si="51"/>
        <v>#DIV/0!</v>
      </c>
      <c r="EM48" s="166" t="e">
        <f t="shared" si="52"/>
        <v>#DIV/0!</v>
      </c>
      <c r="EN48" s="166" t="e">
        <f t="shared" si="53"/>
        <v>#DIV/0!</v>
      </c>
      <c r="EO48" s="166" t="e">
        <f t="shared" si="54"/>
        <v>#DIV/0!</v>
      </c>
      <c r="EP48" s="166" t="e">
        <f t="shared" si="55"/>
        <v>#DIV/0!</v>
      </c>
      <c r="EQ48" s="166" t="e">
        <f t="shared" si="56"/>
        <v>#DIV/0!</v>
      </c>
      <c r="ER48" s="166" t="e">
        <f t="shared" si="57"/>
        <v>#DIV/0!</v>
      </c>
      <c r="ES48" s="166" t="e">
        <f t="shared" si="58"/>
        <v>#DIV/0!</v>
      </c>
      <c r="ET48" s="166" t="e">
        <f t="shared" si="59"/>
        <v>#DIV/0!</v>
      </c>
      <c r="EU48" s="166" t="e">
        <f t="shared" si="60"/>
        <v>#DIV/0!</v>
      </c>
      <c r="EV48" s="178" t="e">
        <f t="shared" si="106"/>
        <v>#DIV/0!</v>
      </c>
      <c r="EW48" s="177" t="e">
        <f t="shared" si="61"/>
        <v>#DIV/0!</v>
      </c>
      <c r="EX48" s="166" t="e">
        <f t="shared" si="62"/>
        <v>#DIV/0!</v>
      </c>
      <c r="EY48" s="166" t="e">
        <f t="shared" si="63"/>
        <v>#DIV/0!</v>
      </c>
      <c r="EZ48" s="166" t="e">
        <f t="shared" si="64"/>
        <v>#DIV/0!</v>
      </c>
      <c r="FA48" s="166" t="e">
        <f t="shared" si="65"/>
        <v>#DIV/0!</v>
      </c>
      <c r="FB48" s="166" t="e">
        <f t="shared" si="66"/>
        <v>#DIV/0!</v>
      </c>
      <c r="FC48" s="166" t="e">
        <f t="shared" si="67"/>
        <v>#DIV/0!</v>
      </c>
      <c r="FD48" s="166" t="e">
        <f t="shared" si="68"/>
        <v>#DIV/0!</v>
      </c>
      <c r="FE48" s="166" t="e">
        <f t="shared" si="69"/>
        <v>#DIV/0!</v>
      </c>
      <c r="FF48" s="166" t="e">
        <f t="shared" si="70"/>
        <v>#DIV/0!</v>
      </c>
      <c r="FG48" s="177" t="e">
        <f t="shared" si="71"/>
        <v>#DIV/0!</v>
      </c>
      <c r="FH48" s="166" t="e">
        <f t="shared" si="72"/>
        <v>#DIV/0!</v>
      </c>
      <c r="FI48" s="166" t="e">
        <f t="shared" si="73"/>
        <v>#DIV/0!</v>
      </c>
      <c r="FJ48" s="166" t="e">
        <f t="shared" si="74"/>
        <v>#DIV/0!</v>
      </c>
      <c r="FK48" s="166" t="e">
        <f t="shared" si="75"/>
        <v>#DIV/0!</v>
      </c>
      <c r="FL48" s="166" t="e">
        <f t="shared" si="76"/>
        <v>#DIV/0!</v>
      </c>
      <c r="FM48" s="166" t="e">
        <f t="shared" si="77"/>
        <v>#DIV/0!</v>
      </c>
      <c r="FN48" s="166" t="e">
        <f t="shared" si="78"/>
        <v>#DIV/0!</v>
      </c>
      <c r="FO48" s="166" t="e">
        <f t="shared" si="79"/>
        <v>#DIV/0!</v>
      </c>
      <c r="FP48" s="859" t="e">
        <f t="shared" si="80"/>
        <v>#DIV/0!</v>
      </c>
      <c r="FQ48" s="867" t="e">
        <f t="shared" si="107"/>
        <v>#DIV/0!</v>
      </c>
      <c r="FR48" s="177" t="e">
        <f t="shared" si="81"/>
        <v>#DIV/0!</v>
      </c>
      <c r="FS48" s="166" t="e">
        <f t="shared" si="82"/>
        <v>#DIV/0!</v>
      </c>
      <c r="FT48" s="166" t="e">
        <f t="shared" si="83"/>
        <v>#DIV/0!</v>
      </c>
      <c r="FU48" s="166" t="e">
        <f t="shared" si="84"/>
        <v>#DIV/0!</v>
      </c>
      <c r="FV48" s="166" t="e">
        <f t="shared" si="85"/>
        <v>#DIV/0!</v>
      </c>
      <c r="FW48" s="166" t="e">
        <f t="shared" si="86"/>
        <v>#DIV/0!</v>
      </c>
      <c r="FX48" s="166" t="e">
        <f t="shared" si="87"/>
        <v>#DIV/0!</v>
      </c>
      <c r="FY48" s="166" t="e">
        <f t="shared" si="88"/>
        <v>#DIV/0!</v>
      </c>
      <c r="FZ48" s="166" t="e">
        <f t="shared" si="89"/>
        <v>#DIV/0!</v>
      </c>
      <c r="GA48" s="166" t="e">
        <f t="shared" si="90"/>
        <v>#DIV/0!</v>
      </c>
      <c r="GD48" s="1713"/>
      <c r="GE48" s="195" t="e">
        <f t="shared" si="108"/>
        <v>#DIV/0!</v>
      </c>
      <c r="GF48" s="204" t="e">
        <f t="shared" si="109"/>
        <v>#DIV/0!</v>
      </c>
      <c r="GG48" s="197" t="e">
        <f t="shared" si="109"/>
        <v>#DIV/0!</v>
      </c>
      <c r="GH48" s="197" t="e">
        <f t="shared" si="109"/>
        <v>#DIV/0!</v>
      </c>
      <c r="GI48" s="197" t="e">
        <f t="shared" si="109"/>
        <v>#DIV/0!</v>
      </c>
      <c r="GJ48" s="197" t="e">
        <f t="shared" si="109"/>
        <v>#DIV/0!</v>
      </c>
      <c r="GK48" s="197" t="e">
        <f>HA48+#REF!</f>
        <v>#DIV/0!</v>
      </c>
      <c r="GL48" s="197" t="e">
        <f>HB48+#REF!</f>
        <v>#DIV/0!</v>
      </c>
      <c r="GM48" s="197" t="e">
        <f>HC48+#REF!</f>
        <v>#DIV/0!</v>
      </c>
      <c r="GN48" s="197" t="e">
        <f>HD48+#REF!</f>
        <v>#DIV/0!</v>
      </c>
      <c r="GO48" s="198" t="e">
        <f>HE48+#REF!</f>
        <v>#DIV/0!</v>
      </c>
      <c r="GP48" s="205" t="e">
        <f t="shared" si="110"/>
        <v>#DIV/0!</v>
      </c>
      <c r="GQ48" s="200" t="e">
        <f t="shared" si="157"/>
        <v>#DIV/0!</v>
      </c>
      <c r="GR48" s="201" t="e">
        <f t="shared" si="158"/>
        <v>#DIV/0!</v>
      </c>
      <c r="GS48" s="201" t="e">
        <f t="shared" si="159"/>
        <v>#DIV/0!</v>
      </c>
      <c r="GT48" s="201" t="e">
        <f t="shared" si="160"/>
        <v>#DIV/0!</v>
      </c>
      <c r="GU48" s="201" t="e">
        <f t="shared" si="161"/>
        <v>#DIV/0!</v>
      </c>
      <c r="GV48" s="201" t="e">
        <f t="shared" si="152"/>
        <v>#DIV/0!</v>
      </c>
      <c r="GW48" s="201" t="e">
        <f t="shared" si="153"/>
        <v>#DIV/0!</v>
      </c>
      <c r="GX48" s="201" t="e">
        <f t="shared" si="154"/>
        <v>#DIV/0!</v>
      </c>
      <c r="GY48" s="201" t="e">
        <f t="shared" si="155"/>
        <v>#DIV/0!</v>
      </c>
      <c r="GZ48" s="202" t="e">
        <f t="shared" si="156"/>
        <v>#DIV/0!</v>
      </c>
      <c r="HA48" s="203" t="e">
        <f t="shared" si="112"/>
        <v>#DIV/0!</v>
      </c>
      <c r="HB48" s="204" t="e">
        <f t="shared" si="162"/>
        <v>#DIV/0!</v>
      </c>
      <c r="HC48" s="197" t="e">
        <f t="shared" si="162"/>
        <v>#DIV/0!</v>
      </c>
      <c r="HD48" s="197" t="e">
        <f t="shared" si="162"/>
        <v>#DIV/0!</v>
      </c>
      <c r="HE48" s="197" t="e">
        <f t="shared" si="162"/>
        <v>#DIV/0!</v>
      </c>
      <c r="HF48" s="197" t="e">
        <f t="shared" si="162"/>
        <v>#DIV/0!</v>
      </c>
      <c r="HG48" s="197" t="e">
        <f t="shared" si="162"/>
        <v>#DIV/0!</v>
      </c>
      <c r="HH48" s="197" t="e">
        <f t="shared" si="162"/>
        <v>#DIV/0!</v>
      </c>
      <c r="HI48" s="197" t="e">
        <f t="shared" si="162"/>
        <v>#DIV/0!</v>
      </c>
      <c r="HJ48" s="197" t="e">
        <f t="shared" si="162"/>
        <v>#DIV/0!</v>
      </c>
      <c r="HK48" s="198" t="e">
        <f t="shared" si="162"/>
        <v>#DIV/0!</v>
      </c>
      <c r="HL48" s="203" t="e">
        <f t="shared" si="116"/>
        <v>#DIV/0!</v>
      </c>
      <c r="HM48" s="868" t="e">
        <f t="shared" si="163"/>
        <v>#DIV/0!</v>
      </c>
      <c r="HN48" s="869" t="e">
        <f t="shared" si="163"/>
        <v>#DIV/0!</v>
      </c>
      <c r="HO48" s="869" t="e">
        <f t="shared" si="163"/>
        <v>#DIV/0!</v>
      </c>
      <c r="HP48" s="869" t="e">
        <f t="shared" si="163"/>
        <v>#DIV/0!</v>
      </c>
      <c r="HQ48" s="869" t="e">
        <f t="shared" si="163"/>
        <v>#DIV/0!</v>
      </c>
      <c r="HR48" s="869" t="e">
        <f t="shared" si="163"/>
        <v>#DIV/0!</v>
      </c>
      <c r="HS48" s="869" t="e">
        <f t="shared" si="163"/>
        <v>#DIV/0!</v>
      </c>
      <c r="HT48" s="869" t="e">
        <f t="shared" si="163"/>
        <v>#DIV/0!</v>
      </c>
      <c r="HU48" s="869" t="e">
        <f t="shared" si="163"/>
        <v>#DIV/0!</v>
      </c>
      <c r="HV48" s="870" t="e">
        <f t="shared" si="163"/>
        <v>#DIV/0!</v>
      </c>
    </row>
    <row r="49" spans="1:230" ht="15.75" customHeight="1" thickBot="1" x14ac:dyDescent="0.2">
      <c r="A49" s="191">
        <v>82</v>
      </c>
      <c r="B49" s="192"/>
      <c r="C49" s="193"/>
      <c r="D49" s="193"/>
      <c r="E49" s="193"/>
      <c r="F49" s="193"/>
      <c r="G49" s="194"/>
      <c r="H49" s="194"/>
      <c r="I49" s="194"/>
      <c r="J49" s="194"/>
      <c r="K49" s="194"/>
      <c r="L49" s="166">
        <v>0</v>
      </c>
      <c r="M49" s="166">
        <v>0</v>
      </c>
      <c r="N49" s="166">
        <v>0</v>
      </c>
      <c r="O49" s="166">
        <v>0</v>
      </c>
      <c r="P49" s="166">
        <v>0</v>
      </c>
      <c r="Q49" s="166">
        <v>0</v>
      </c>
      <c r="R49" s="166">
        <v>0</v>
      </c>
      <c r="S49" s="166">
        <v>0</v>
      </c>
      <c r="T49" s="166">
        <v>0</v>
      </c>
      <c r="U49" s="859">
        <v>0</v>
      </c>
      <c r="V49" s="866">
        <f t="shared" si="95"/>
        <v>0</v>
      </c>
      <c r="W49" s="861">
        <f t="shared" si="96"/>
        <v>0</v>
      </c>
      <c r="X49" s="169">
        <v>0</v>
      </c>
      <c r="Y49" s="170">
        <v>0</v>
      </c>
      <c r="Z49" s="170">
        <v>0</v>
      </c>
      <c r="AA49" s="170">
        <v>0</v>
      </c>
      <c r="AB49" s="170">
        <v>0</v>
      </c>
      <c r="AC49" s="170">
        <v>0</v>
      </c>
      <c r="AD49" s="170">
        <v>0</v>
      </c>
      <c r="AE49" s="170">
        <v>0</v>
      </c>
      <c r="AF49" s="170">
        <v>0</v>
      </c>
      <c r="AG49" s="170">
        <v>0</v>
      </c>
      <c r="AH49" s="169">
        <v>0</v>
      </c>
      <c r="AI49" s="170">
        <v>0</v>
      </c>
      <c r="AJ49" s="170">
        <v>0</v>
      </c>
      <c r="AK49" s="170">
        <v>0</v>
      </c>
      <c r="AL49" s="170">
        <v>0</v>
      </c>
      <c r="AM49" s="170">
        <v>0</v>
      </c>
      <c r="AN49" s="170">
        <v>0</v>
      </c>
      <c r="AO49" s="170">
        <v>0</v>
      </c>
      <c r="AP49" s="170">
        <v>0</v>
      </c>
      <c r="AQ49" s="170">
        <v>0</v>
      </c>
      <c r="AR49" s="171">
        <f t="shared" si="97"/>
        <v>0</v>
      </c>
      <c r="AS49" s="169">
        <v>0</v>
      </c>
      <c r="AT49" s="170">
        <v>0</v>
      </c>
      <c r="AU49" s="170">
        <v>0</v>
      </c>
      <c r="AV49" s="170">
        <v>0</v>
      </c>
      <c r="AW49" s="170">
        <v>0</v>
      </c>
      <c r="AX49" s="170">
        <v>0</v>
      </c>
      <c r="AY49" s="170">
        <v>0</v>
      </c>
      <c r="AZ49" s="170">
        <v>0</v>
      </c>
      <c r="BA49" s="170">
        <v>0</v>
      </c>
      <c r="BB49" s="170">
        <v>0</v>
      </c>
      <c r="BC49" s="169">
        <v>0</v>
      </c>
      <c r="BD49" s="170">
        <v>0</v>
      </c>
      <c r="BE49" s="170">
        <v>0</v>
      </c>
      <c r="BF49" s="170">
        <v>0</v>
      </c>
      <c r="BG49" s="170">
        <v>0</v>
      </c>
      <c r="BH49" s="170">
        <v>0</v>
      </c>
      <c r="BI49" s="170">
        <v>0</v>
      </c>
      <c r="BJ49" s="170">
        <v>0</v>
      </c>
      <c r="BK49" s="170">
        <v>0</v>
      </c>
      <c r="BL49" s="170">
        <v>0</v>
      </c>
      <c r="BM49" s="862">
        <f t="shared" si="98"/>
        <v>0</v>
      </c>
      <c r="BN49" s="169">
        <v>0</v>
      </c>
      <c r="BO49" s="170">
        <v>0</v>
      </c>
      <c r="BP49" s="170">
        <v>0</v>
      </c>
      <c r="BQ49" s="170">
        <v>0</v>
      </c>
      <c r="BR49" s="170">
        <v>0</v>
      </c>
      <c r="BS49" s="170">
        <v>0</v>
      </c>
      <c r="BT49" s="170">
        <v>0</v>
      </c>
      <c r="BU49" s="170">
        <v>0</v>
      </c>
      <c r="BV49" s="170">
        <v>0</v>
      </c>
      <c r="BW49" s="170">
        <v>0</v>
      </c>
      <c r="BX49" s="172" t="e">
        <f t="shared" si="99"/>
        <v>#DIV/0!</v>
      </c>
      <c r="BY49" s="173" t="e">
        <f t="shared" si="100"/>
        <v>#DIV/0!</v>
      </c>
      <c r="BZ49" s="169" t="e">
        <f t="shared" si="117"/>
        <v>#DIV/0!</v>
      </c>
      <c r="CA49" s="170" t="e">
        <f t="shared" si="118"/>
        <v>#DIV/0!</v>
      </c>
      <c r="CB49" s="170" t="e">
        <f t="shared" si="119"/>
        <v>#DIV/0!</v>
      </c>
      <c r="CC49" s="170" t="e">
        <f t="shared" si="120"/>
        <v>#DIV/0!</v>
      </c>
      <c r="CD49" s="170" t="e">
        <f t="shared" si="121"/>
        <v>#DIV/0!</v>
      </c>
      <c r="CE49" s="170" t="e">
        <f t="shared" si="122"/>
        <v>#DIV/0!</v>
      </c>
      <c r="CF49" s="170" t="e">
        <f t="shared" si="123"/>
        <v>#DIV/0!</v>
      </c>
      <c r="CG49" s="170" t="e">
        <f t="shared" si="124"/>
        <v>#DIV/0!</v>
      </c>
      <c r="CH49" s="170" t="e">
        <f t="shared" si="125"/>
        <v>#DIV/0!</v>
      </c>
      <c r="CI49" s="170" t="e">
        <f t="shared" si="126"/>
        <v>#DIV/0!</v>
      </c>
      <c r="CJ49" s="169" t="e">
        <f t="shared" si="127"/>
        <v>#DIV/0!</v>
      </c>
      <c r="CK49" s="170" t="e">
        <f t="shared" si="128"/>
        <v>#DIV/0!</v>
      </c>
      <c r="CL49" s="170" t="e">
        <f t="shared" si="129"/>
        <v>#DIV/0!</v>
      </c>
      <c r="CM49" s="170" t="e">
        <f t="shared" si="130"/>
        <v>#DIV/0!</v>
      </c>
      <c r="CN49" s="170" t="e">
        <f t="shared" si="131"/>
        <v>#DIV/0!</v>
      </c>
      <c r="CO49" s="170" t="e">
        <f t="shared" si="132"/>
        <v>#DIV/0!</v>
      </c>
      <c r="CP49" s="170" t="e">
        <f t="shared" si="22"/>
        <v>#DIV/0!</v>
      </c>
      <c r="CQ49" s="170" t="e">
        <f t="shared" si="22"/>
        <v>#DIV/0!</v>
      </c>
      <c r="CR49" s="170" t="e">
        <f t="shared" si="22"/>
        <v>#DIV/0!</v>
      </c>
      <c r="CS49" s="170" t="e">
        <f t="shared" si="22"/>
        <v>#DIV/0!</v>
      </c>
      <c r="CT49" s="174" t="e">
        <f t="shared" si="101"/>
        <v>#DIV/0!</v>
      </c>
      <c r="CU49" s="169" t="e">
        <f t="shared" si="133"/>
        <v>#DIV/0!</v>
      </c>
      <c r="CV49" s="170" t="e">
        <f t="shared" si="134"/>
        <v>#DIV/0!</v>
      </c>
      <c r="CW49" s="170" t="e">
        <f t="shared" si="135"/>
        <v>#DIV/0!</v>
      </c>
      <c r="CX49" s="170" t="e">
        <f t="shared" si="136"/>
        <v>#DIV/0!</v>
      </c>
      <c r="CY49" s="170" t="e">
        <f t="shared" si="137"/>
        <v>#DIV/0!</v>
      </c>
      <c r="CZ49" s="170" t="e">
        <f t="shared" si="138"/>
        <v>#DIV/0!</v>
      </c>
      <c r="DA49" s="170" t="e">
        <f t="shared" si="139"/>
        <v>#DIV/0!</v>
      </c>
      <c r="DB49" s="170" t="e">
        <f t="shared" si="140"/>
        <v>#DIV/0!</v>
      </c>
      <c r="DC49" s="170" t="e">
        <f t="shared" si="141"/>
        <v>#DIV/0!</v>
      </c>
      <c r="DD49" s="170" t="e">
        <f t="shared" si="142"/>
        <v>#DIV/0!</v>
      </c>
      <c r="DE49" s="169" t="e">
        <f t="shared" si="143"/>
        <v>#DIV/0!</v>
      </c>
      <c r="DF49" s="170" t="e">
        <f t="shared" si="144"/>
        <v>#DIV/0!</v>
      </c>
      <c r="DG49" s="170" t="e">
        <f t="shared" si="145"/>
        <v>#DIV/0!</v>
      </c>
      <c r="DH49" s="170" t="e">
        <f t="shared" si="146"/>
        <v>#DIV/0!</v>
      </c>
      <c r="DI49" s="170" t="e">
        <f t="shared" si="147"/>
        <v>#DIV/0!</v>
      </c>
      <c r="DJ49" s="170" t="e">
        <f t="shared" si="148"/>
        <v>#DIV/0!</v>
      </c>
      <c r="DK49" s="170" t="e">
        <f t="shared" si="39"/>
        <v>#DIV/0!</v>
      </c>
      <c r="DL49" s="170" t="e">
        <f t="shared" si="39"/>
        <v>#DIV/0!</v>
      </c>
      <c r="DM49" s="170" t="e">
        <f t="shared" si="39"/>
        <v>#DIV/0!</v>
      </c>
      <c r="DN49" s="863" t="e">
        <f t="shared" si="39"/>
        <v>#DIV/0!</v>
      </c>
      <c r="DO49" s="864" t="e">
        <f t="shared" si="102"/>
        <v>#DIV/0!</v>
      </c>
      <c r="DP49" s="169" t="e">
        <f t="shared" si="103"/>
        <v>#DIV/0!</v>
      </c>
      <c r="DQ49" s="170" t="e">
        <f t="shared" si="103"/>
        <v>#DIV/0!</v>
      </c>
      <c r="DR49" s="170" t="e">
        <f t="shared" si="103"/>
        <v>#DIV/0!</v>
      </c>
      <c r="DS49" s="170" t="e">
        <f t="shared" si="103"/>
        <v>#DIV/0!</v>
      </c>
      <c r="DT49" s="170" t="e">
        <f t="shared" si="103"/>
        <v>#DIV/0!</v>
      </c>
      <c r="DU49" s="170" t="e">
        <f t="shared" ref="DU49:DU58" si="164">ROUNDDOWN(BS49/$AK$4,0)</f>
        <v>#DIV/0!</v>
      </c>
      <c r="DV49" s="170" t="e">
        <f t="shared" ref="DV49:DV58" si="165">ROUNDDOWN(BT49/$AK$4,0)</f>
        <v>#DIV/0!</v>
      </c>
      <c r="DW49" s="170" t="e">
        <f t="shared" ref="DW49:DW58" si="166">ROUNDDOWN(BU49/$AK$4,0)</f>
        <v>#DIV/0!</v>
      </c>
      <c r="DX49" s="170" t="e">
        <f t="shared" ref="DX49:DX58" si="167">ROUNDDOWN(BV49/$AK$4,0)</f>
        <v>#DIV/0!</v>
      </c>
      <c r="DY49" s="170" t="e">
        <f t="shared" ref="DY49:DY58" si="168">ROUNDDOWN(BW49/$AK$4,0)</f>
        <v>#DIV/0!</v>
      </c>
      <c r="DZ49" s="175" t="e">
        <f t="shared" si="104"/>
        <v>#DIV/0!</v>
      </c>
      <c r="EA49" s="176" t="e">
        <f t="shared" si="105"/>
        <v>#DIV/0!</v>
      </c>
      <c r="EB49" s="177" t="e">
        <f t="shared" si="41"/>
        <v>#DIV/0!</v>
      </c>
      <c r="EC49" s="166" t="e">
        <f t="shared" si="42"/>
        <v>#DIV/0!</v>
      </c>
      <c r="ED49" s="166" t="e">
        <f t="shared" si="43"/>
        <v>#DIV/0!</v>
      </c>
      <c r="EE49" s="166" t="e">
        <f t="shared" si="44"/>
        <v>#DIV/0!</v>
      </c>
      <c r="EF49" s="166" t="e">
        <f t="shared" si="45"/>
        <v>#DIV/0!</v>
      </c>
      <c r="EG49" s="166" t="e">
        <f t="shared" si="46"/>
        <v>#DIV/0!</v>
      </c>
      <c r="EH49" s="166" t="e">
        <f t="shared" si="47"/>
        <v>#DIV/0!</v>
      </c>
      <c r="EI49" s="166" t="e">
        <f t="shared" si="48"/>
        <v>#DIV/0!</v>
      </c>
      <c r="EJ49" s="166" t="e">
        <f t="shared" si="49"/>
        <v>#DIV/0!</v>
      </c>
      <c r="EK49" s="166" t="e">
        <f t="shared" si="50"/>
        <v>#DIV/0!</v>
      </c>
      <c r="EL49" s="177" t="e">
        <f t="shared" si="51"/>
        <v>#DIV/0!</v>
      </c>
      <c r="EM49" s="166" t="e">
        <f t="shared" si="52"/>
        <v>#DIV/0!</v>
      </c>
      <c r="EN49" s="166" t="e">
        <f t="shared" si="53"/>
        <v>#DIV/0!</v>
      </c>
      <c r="EO49" s="166" t="e">
        <f t="shared" si="54"/>
        <v>#DIV/0!</v>
      </c>
      <c r="EP49" s="166" t="e">
        <f t="shared" si="55"/>
        <v>#DIV/0!</v>
      </c>
      <c r="EQ49" s="166" t="e">
        <f t="shared" si="56"/>
        <v>#DIV/0!</v>
      </c>
      <c r="ER49" s="166" t="e">
        <f t="shared" si="57"/>
        <v>#DIV/0!</v>
      </c>
      <c r="ES49" s="166" t="e">
        <f t="shared" si="58"/>
        <v>#DIV/0!</v>
      </c>
      <c r="ET49" s="166" t="e">
        <f t="shared" si="59"/>
        <v>#DIV/0!</v>
      </c>
      <c r="EU49" s="166" t="e">
        <f t="shared" si="60"/>
        <v>#DIV/0!</v>
      </c>
      <c r="EV49" s="178" t="e">
        <f t="shared" si="106"/>
        <v>#DIV/0!</v>
      </c>
      <c r="EW49" s="177" t="e">
        <f t="shared" si="61"/>
        <v>#DIV/0!</v>
      </c>
      <c r="EX49" s="166" t="e">
        <f t="shared" si="62"/>
        <v>#DIV/0!</v>
      </c>
      <c r="EY49" s="166" t="e">
        <f t="shared" si="63"/>
        <v>#DIV/0!</v>
      </c>
      <c r="EZ49" s="166" t="e">
        <f t="shared" si="64"/>
        <v>#DIV/0!</v>
      </c>
      <c r="FA49" s="166" t="e">
        <f t="shared" si="65"/>
        <v>#DIV/0!</v>
      </c>
      <c r="FB49" s="166" t="e">
        <f t="shared" si="66"/>
        <v>#DIV/0!</v>
      </c>
      <c r="FC49" s="166" t="e">
        <f t="shared" si="67"/>
        <v>#DIV/0!</v>
      </c>
      <c r="FD49" s="166" t="e">
        <f t="shared" si="68"/>
        <v>#DIV/0!</v>
      </c>
      <c r="FE49" s="166" t="e">
        <f t="shared" si="69"/>
        <v>#DIV/0!</v>
      </c>
      <c r="FF49" s="166" t="e">
        <f t="shared" si="70"/>
        <v>#DIV/0!</v>
      </c>
      <c r="FG49" s="177" t="e">
        <f t="shared" si="71"/>
        <v>#DIV/0!</v>
      </c>
      <c r="FH49" s="166" t="e">
        <f t="shared" si="72"/>
        <v>#DIV/0!</v>
      </c>
      <c r="FI49" s="166" t="e">
        <f t="shared" si="73"/>
        <v>#DIV/0!</v>
      </c>
      <c r="FJ49" s="166" t="e">
        <f t="shared" si="74"/>
        <v>#DIV/0!</v>
      </c>
      <c r="FK49" s="166" t="e">
        <f t="shared" si="75"/>
        <v>#DIV/0!</v>
      </c>
      <c r="FL49" s="166" t="e">
        <f t="shared" si="76"/>
        <v>#DIV/0!</v>
      </c>
      <c r="FM49" s="166" t="e">
        <f t="shared" si="77"/>
        <v>#DIV/0!</v>
      </c>
      <c r="FN49" s="166" t="e">
        <f t="shared" si="78"/>
        <v>#DIV/0!</v>
      </c>
      <c r="FO49" s="166" t="e">
        <f t="shared" si="79"/>
        <v>#DIV/0!</v>
      </c>
      <c r="FP49" s="859" t="e">
        <f t="shared" si="80"/>
        <v>#DIV/0!</v>
      </c>
      <c r="FQ49" s="867" t="e">
        <f t="shared" si="107"/>
        <v>#DIV/0!</v>
      </c>
      <c r="FR49" s="177" t="e">
        <f t="shared" si="81"/>
        <v>#DIV/0!</v>
      </c>
      <c r="FS49" s="166" t="e">
        <f t="shared" si="82"/>
        <v>#DIV/0!</v>
      </c>
      <c r="FT49" s="166" t="e">
        <f t="shared" si="83"/>
        <v>#DIV/0!</v>
      </c>
      <c r="FU49" s="166" t="e">
        <f t="shared" si="84"/>
        <v>#DIV/0!</v>
      </c>
      <c r="FV49" s="166" t="e">
        <f t="shared" si="85"/>
        <v>#DIV/0!</v>
      </c>
      <c r="FW49" s="166" t="e">
        <f t="shared" si="86"/>
        <v>#DIV/0!</v>
      </c>
      <c r="FX49" s="166" t="e">
        <f t="shared" si="87"/>
        <v>#DIV/0!</v>
      </c>
      <c r="FY49" s="166" t="e">
        <f t="shared" si="88"/>
        <v>#DIV/0!</v>
      </c>
      <c r="FZ49" s="166" t="e">
        <f t="shared" si="89"/>
        <v>#DIV/0!</v>
      </c>
      <c r="GA49" s="166" t="e">
        <f t="shared" si="90"/>
        <v>#DIV/0!</v>
      </c>
      <c r="GD49" s="1713"/>
      <c r="GE49" s="195" t="e">
        <f t="shared" si="108"/>
        <v>#DIV/0!</v>
      </c>
      <c r="GF49" s="204" t="e">
        <f t="shared" si="109"/>
        <v>#DIV/0!</v>
      </c>
      <c r="GG49" s="197" t="e">
        <f t="shared" si="109"/>
        <v>#DIV/0!</v>
      </c>
      <c r="GH49" s="197" t="e">
        <f t="shared" si="109"/>
        <v>#DIV/0!</v>
      </c>
      <c r="GI49" s="197" t="e">
        <f t="shared" si="109"/>
        <v>#DIV/0!</v>
      </c>
      <c r="GJ49" s="197" t="e">
        <f t="shared" si="109"/>
        <v>#DIV/0!</v>
      </c>
      <c r="GK49" s="197" t="e">
        <f>HA49+#REF!</f>
        <v>#DIV/0!</v>
      </c>
      <c r="GL49" s="197" t="e">
        <f>HB49+#REF!</f>
        <v>#DIV/0!</v>
      </c>
      <c r="GM49" s="197" t="e">
        <f>HC49+#REF!</f>
        <v>#DIV/0!</v>
      </c>
      <c r="GN49" s="197" t="e">
        <f>HD49+#REF!</f>
        <v>#DIV/0!</v>
      </c>
      <c r="GO49" s="198" t="e">
        <f>HE49+#REF!</f>
        <v>#DIV/0!</v>
      </c>
      <c r="GP49" s="205" t="e">
        <f t="shared" si="110"/>
        <v>#DIV/0!</v>
      </c>
      <c r="GQ49" s="200" t="e">
        <f t="shared" si="157"/>
        <v>#DIV/0!</v>
      </c>
      <c r="GR49" s="201" t="e">
        <f t="shared" si="158"/>
        <v>#DIV/0!</v>
      </c>
      <c r="GS49" s="201" t="e">
        <f t="shared" si="159"/>
        <v>#DIV/0!</v>
      </c>
      <c r="GT49" s="201" t="e">
        <f t="shared" si="160"/>
        <v>#DIV/0!</v>
      </c>
      <c r="GU49" s="201" t="e">
        <f t="shared" si="161"/>
        <v>#DIV/0!</v>
      </c>
      <c r="GV49" s="201" t="e">
        <f t="shared" si="152"/>
        <v>#DIV/0!</v>
      </c>
      <c r="GW49" s="201" t="e">
        <f t="shared" si="153"/>
        <v>#DIV/0!</v>
      </c>
      <c r="GX49" s="201" t="e">
        <f t="shared" si="154"/>
        <v>#DIV/0!</v>
      </c>
      <c r="GY49" s="201" t="e">
        <f t="shared" si="155"/>
        <v>#DIV/0!</v>
      </c>
      <c r="GZ49" s="202" t="e">
        <f t="shared" si="156"/>
        <v>#DIV/0!</v>
      </c>
      <c r="HA49" s="203" t="e">
        <f t="shared" si="112"/>
        <v>#DIV/0!</v>
      </c>
      <c r="HB49" s="204" t="e">
        <f t="shared" si="162"/>
        <v>#DIV/0!</v>
      </c>
      <c r="HC49" s="197" t="e">
        <f t="shared" si="162"/>
        <v>#DIV/0!</v>
      </c>
      <c r="HD49" s="197" t="e">
        <f t="shared" si="162"/>
        <v>#DIV/0!</v>
      </c>
      <c r="HE49" s="197" t="e">
        <f t="shared" si="162"/>
        <v>#DIV/0!</v>
      </c>
      <c r="HF49" s="197" t="e">
        <f t="shared" si="162"/>
        <v>#DIV/0!</v>
      </c>
      <c r="HG49" s="197" t="e">
        <f t="shared" si="162"/>
        <v>#DIV/0!</v>
      </c>
      <c r="HH49" s="197" t="e">
        <f t="shared" si="162"/>
        <v>#DIV/0!</v>
      </c>
      <c r="HI49" s="197" t="e">
        <f t="shared" si="162"/>
        <v>#DIV/0!</v>
      </c>
      <c r="HJ49" s="197" t="e">
        <f t="shared" si="162"/>
        <v>#DIV/0!</v>
      </c>
      <c r="HK49" s="198" t="e">
        <f t="shared" si="162"/>
        <v>#DIV/0!</v>
      </c>
      <c r="HL49" s="203" t="e">
        <f t="shared" si="116"/>
        <v>#DIV/0!</v>
      </c>
      <c r="HM49" s="868" t="e">
        <f t="shared" si="163"/>
        <v>#DIV/0!</v>
      </c>
      <c r="HN49" s="869" t="e">
        <f t="shared" si="163"/>
        <v>#DIV/0!</v>
      </c>
      <c r="HO49" s="869" t="e">
        <f t="shared" si="163"/>
        <v>#DIV/0!</v>
      </c>
      <c r="HP49" s="869" t="e">
        <f t="shared" si="163"/>
        <v>#DIV/0!</v>
      </c>
      <c r="HQ49" s="869" t="e">
        <f t="shared" si="163"/>
        <v>#DIV/0!</v>
      </c>
      <c r="HR49" s="869" t="e">
        <f t="shared" si="163"/>
        <v>#DIV/0!</v>
      </c>
      <c r="HS49" s="869" t="e">
        <f t="shared" si="163"/>
        <v>#DIV/0!</v>
      </c>
      <c r="HT49" s="869" t="e">
        <f t="shared" si="163"/>
        <v>#DIV/0!</v>
      </c>
      <c r="HU49" s="869" t="e">
        <f t="shared" si="163"/>
        <v>#DIV/0!</v>
      </c>
      <c r="HV49" s="870" t="e">
        <f t="shared" si="163"/>
        <v>#DIV/0!</v>
      </c>
    </row>
    <row r="50" spans="1:230" ht="15.75" customHeight="1" thickBot="1" x14ac:dyDescent="0.2">
      <c r="A50" s="191">
        <v>84</v>
      </c>
      <c r="B50" s="192"/>
      <c r="C50" s="193"/>
      <c r="D50" s="193"/>
      <c r="E50" s="193"/>
      <c r="F50" s="193"/>
      <c r="G50" s="194"/>
      <c r="H50" s="194"/>
      <c r="I50" s="194"/>
      <c r="J50" s="194"/>
      <c r="K50" s="194"/>
      <c r="L50" s="166">
        <v>0</v>
      </c>
      <c r="M50" s="166">
        <v>0</v>
      </c>
      <c r="N50" s="166">
        <v>0</v>
      </c>
      <c r="O50" s="166">
        <v>0</v>
      </c>
      <c r="P50" s="166">
        <v>0</v>
      </c>
      <c r="Q50" s="166">
        <v>0</v>
      </c>
      <c r="R50" s="166">
        <v>0</v>
      </c>
      <c r="S50" s="166">
        <v>0</v>
      </c>
      <c r="T50" s="166">
        <v>0</v>
      </c>
      <c r="U50" s="859">
        <v>0</v>
      </c>
      <c r="V50" s="866">
        <f t="shared" si="95"/>
        <v>0</v>
      </c>
      <c r="W50" s="861">
        <f t="shared" si="96"/>
        <v>0</v>
      </c>
      <c r="X50" s="169">
        <v>0</v>
      </c>
      <c r="Y50" s="170">
        <v>0</v>
      </c>
      <c r="Z50" s="170">
        <v>0</v>
      </c>
      <c r="AA50" s="170">
        <v>0</v>
      </c>
      <c r="AB50" s="170">
        <v>0</v>
      </c>
      <c r="AC50" s="170">
        <v>0</v>
      </c>
      <c r="AD50" s="170">
        <v>0</v>
      </c>
      <c r="AE50" s="170">
        <v>0</v>
      </c>
      <c r="AF50" s="170">
        <v>0</v>
      </c>
      <c r="AG50" s="170">
        <v>0</v>
      </c>
      <c r="AH50" s="169">
        <v>0</v>
      </c>
      <c r="AI50" s="170">
        <v>0</v>
      </c>
      <c r="AJ50" s="170">
        <v>0</v>
      </c>
      <c r="AK50" s="170">
        <v>0</v>
      </c>
      <c r="AL50" s="170">
        <v>0</v>
      </c>
      <c r="AM50" s="170">
        <v>0</v>
      </c>
      <c r="AN50" s="170">
        <v>0</v>
      </c>
      <c r="AO50" s="170">
        <v>0</v>
      </c>
      <c r="AP50" s="170">
        <v>0</v>
      </c>
      <c r="AQ50" s="170">
        <v>0</v>
      </c>
      <c r="AR50" s="171">
        <f t="shared" si="97"/>
        <v>0</v>
      </c>
      <c r="AS50" s="169">
        <v>0</v>
      </c>
      <c r="AT50" s="170">
        <v>0</v>
      </c>
      <c r="AU50" s="170">
        <v>0</v>
      </c>
      <c r="AV50" s="170">
        <v>0</v>
      </c>
      <c r="AW50" s="170">
        <v>0</v>
      </c>
      <c r="AX50" s="170">
        <v>0</v>
      </c>
      <c r="AY50" s="170">
        <v>0</v>
      </c>
      <c r="AZ50" s="170">
        <v>0</v>
      </c>
      <c r="BA50" s="170">
        <v>0</v>
      </c>
      <c r="BB50" s="170">
        <v>0</v>
      </c>
      <c r="BC50" s="169">
        <v>0</v>
      </c>
      <c r="BD50" s="170">
        <v>0</v>
      </c>
      <c r="BE50" s="170">
        <v>0</v>
      </c>
      <c r="BF50" s="170">
        <v>0</v>
      </c>
      <c r="BG50" s="170">
        <v>0</v>
      </c>
      <c r="BH50" s="170">
        <v>0</v>
      </c>
      <c r="BI50" s="170">
        <v>0</v>
      </c>
      <c r="BJ50" s="170">
        <v>0</v>
      </c>
      <c r="BK50" s="170">
        <v>0</v>
      </c>
      <c r="BL50" s="170">
        <v>0</v>
      </c>
      <c r="BM50" s="862">
        <f t="shared" si="98"/>
        <v>0</v>
      </c>
      <c r="BN50" s="169">
        <v>0</v>
      </c>
      <c r="BO50" s="170">
        <v>0</v>
      </c>
      <c r="BP50" s="170">
        <v>0</v>
      </c>
      <c r="BQ50" s="170">
        <v>0</v>
      </c>
      <c r="BR50" s="170">
        <v>0</v>
      </c>
      <c r="BS50" s="170">
        <v>0</v>
      </c>
      <c r="BT50" s="170">
        <v>0</v>
      </c>
      <c r="BU50" s="170">
        <v>0</v>
      </c>
      <c r="BV50" s="170">
        <v>0</v>
      </c>
      <c r="BW50" s="170">
        <v>0</v>
      </c>
      <c r="BX50" s="172" t="e">
        <f t="shared" si="99"/>
        <v>#DIV/0!</v>
      </c>
      <c r="BY50" s="173" t="e">
        <f t="shared" si="100"/>
        <v>#DIV/0!</v>
      </c>
      <c r="BZ50" s="169" t="e">
        <f t="shared" si="117"/>
        <v>#DIV/0!</v>
      </c>
      <c r="CA50" s="170" t="e">
        <f t="shared" si="118"/>
        <v>#DIV/0!</v>
      </c>
      <c r="CB50" s="170" t="e">
        <f t="shared" si="119"/>
        <v>#DIV/0!</v>
      </c>
      <c r="CC50" s="170" t="e">
        <f t="shared" si="120"/>
        <v>#DIV/0!</v>
      </c>
      <c r="CD50" s="170" t="e">
        <f t="shared" si="121"/>
        <v>#DIV/0!</v>
      </c>
      <c r="CE50" s="170" t="e">
        <f t="shared" si="122"/>
        <v>#DIV/0!</v>
      </c>
      <c r="CF50" s="170" t="e">
        <f t="shared" si="123"/>
        <v>#DIV/0!</v>
      </c>
      <c r="CG50" s="170" t="e">
        <f t="shared" si="124"/>
        <v>#DIV/0!</v>
      </c>
      <c r="CH50" s="170" t="e">
        <f t="shared" si="125"/>
        <v>#DIV/0!</v>
      </c>
      <c r="CI50" s="170" t="e">
        <f t="shared" si="126"/>
        <v>#DIV/0!</v>
      </c>
      <c r="CJ50" s="169" t="e">
        <f t="shared" si="127"/>
        <v>#DIV/0!</v>
      </c>
      <c r="CK50" s="170" t="e">
        <f t="shared" si="128"/>
        <v>#DIV/0!</v>
      </c>
      <c r="CL50" s="170" t="e">
        <f t="shared" si="129"/>
        <v>#DIV/0!</v>
      </c>
      <c r="CM50" s="170" t="e">
        <f t="shared" si="130"/>
        <v>#DIV/0!</v>
      </c>
      <c r="CN50" s="170" t="e">
        <f t="shared" si="131"/>
        <v>#DIV/0!</v>
      </c>
      <c r="CO50" s="170" t="e">
        <f t="shared" si="132"/>
        <v>#DIV/0!</v>
      </c>
      <c r="CP50" s="170" t="e">
        <f t="shared" si="22"/>
        <v>#DIV/0!</v>
      </c>
      <c r="CQ50" s="170" t="e">
        <f t="shared" si="22"/>
        <v>#DIV/0!</v>
      </c>
      <c r="CR50" s="170" t="e">
        <f t="shared" si="22"/>
        <v>#DIV/0!</v>
      </c>
      <c r="CS50" s="170" t="e">
        <f t="shared" si="22"/>
        <v>#DIV/0!</v>
      </c>
      <c r="CT50" s="174" t="e">
        <f t="shared" si="101"/>
        <v>#DIV/0!</v>
      </c>
      <c r="CU50" s="169" t="e">
        <f t="shared" si="133"/>
        <v>#DIV/0!</v>
      </c>
      <c r="CV50" s="170" t="e">
        <f t="shared" si="134"/>
        <v>#DIV/0!</v>
      </c>
      <c r="CW50" s="170" t="e">
        <f t="shared" si="135"/>
        <v>#DIV/0!</v>
      </c>
      <c r="CX50" s="170" t="e">
        <f t="shared" si="136"/>
        <v>#DIV/0!</v>
      </c>
      <c r="CY50" s="170" t="e">
        <f t="shared" si="137"/>
        <v>#DIV/0!</v>
      </c>
      <c r="CZ50" s="170" t="e">
        <f t="shared" si="138"/>
        <v>#DIV/0!</v>
      </c>
      <c r="DA50" s="170" t="e">
        <f t="shared" si="139"/>
        <v>#DIV/0!</v>
      </c>
      <c r="DB50" s="170" t="e">
        <f t="shared" si="140"/>
        <v>#DIV/0!</v>
      </c>
      <c r="DC50" s="170" t="e">
        <f t="shared" si="141"/>
        <v>#DIV/0!</v>
      </c>
      <c r="DD50" s="170" t="e">
        <f t="shared" si="142"/>
        <v>#DIV/0!</v>
      </c>
      <c r="DE50" s="169" t="e">
        <f t="shared" si="143"/>
        <v>#DIV/0!</v>
      </c>
      <c r="DF50" s="170" t="e">
        <f t="shared" si="144"/>
        <v>#DIV/0!</v>
      </c>
      <c r="DG50" s="170" t="e">
        <f t="shared" si="145"/>
        <v>#DIV/0!</v>
      </c>
      <c r="DH50" s="170" t="e">
        <f t="shared" si="146"/>
        <v>#DIV/0!</v>
      </c>
      <c r="DI50" s="170" t="e">
        <f t="shared" si="147"/>
        <v>#DIV/0!</v>
      </c>
      <c r="DJ50" s="170" t="e">
        <f t="shared" si="148"/>
        <v>#DIV/0!</v>
      </c>
      <c r="DK50" s="170" t="e">
        <f t="shared" si="39"/>
        <v>#DIV/0!</v>
      </c>
      <c r="DL50" s="170" t="e">
        <f t="shared" si="39"/>
        <v>#DIV/0!</v>
      </c>
      <c r="DM50" s="170" t="e">
        <f t="shared" si="39"/>
        <v>#DIV/0!</v>
      </c>
      <c r="DN50" s="863" t="e">
        <f t="shared" si="39"/>
        <v>#DIV/0!</v>
      </c>
      <c r="DO50" s="864" t="e">
        <f t="shared" si="102"/>
        <v>#DIV/0!</v>
      </c>
      <c r="DP50" s="169" t="e">
        <f t="shared" ref="DP50:DP58" si="169">ROUNDDOWN(BN50/$AK$4,0)</f>
        <v>#DIV/0!</v>
      </c>
      <c r="DQ50" s="170" t="e">
        <f t="shared" ref="DQ50:DQ58" si="170">ROUNDDOWN(BO50/$AK$4,0)</f>
        <v>#DIV/0!</v>
      </c>
      <c r="DR50" s="170" t="e">
        <f t="shared" ref="DR50:DR58" si="171">ROUNDDOWN(BP50/$AK$4,0)</f>
        <v>#DIV/0!</v>
      </c>
      <c r="DS50" s="170" t="e">
        <f t="shared" ref="DS50:DS58" si="172">ROUNDDOWN(BQ50/$AK$4,0)</f>
        <v>#DIV/0!</v>
      </c>
      <c r="DT50" s="170" t="e">
        <f t="shared" ref="DT50:DT58" si="173">ROUNDDOWN(BR50/$AK$4,0)</f>
        <v>#DIV/0!</v>
      </c>
      <c r="DU50" s="170" t="e">
        <f t="shared" si="164"/>
        <v>#DIV/0!</v>
      </c>
      <c r="DV50" s="170" t="e">
        <f t="shared" si="165"/>
        <v>#DIV/0!</v>
      </c>
      <c r="DW50" s="170" t="e">
        <f t="shared" si="166"/>
        <v>#DIV/0!</v>
      </c>
      <c r="DX50" s="170" t="e">
        <f t="shared" si="167"/>
        <v>#DIV/0!</v>
      </c>
      <c r="DY50" s="170" t="e">
        <f t="shared" si="168"/>
        <v>#DIV/0!</v>
      </c>
      <c r="DZ50" s="175" t="e">
        <f t="shared" si="104"/>
        <v>#DIV/0!</v>
      </c>
      <c r="EA50" s="176" t="e">
        <f t="shared" si="105"/>
        <v>#DIV/0!</v>
      </c>
      <c r="EB50" s="177" t="e">
        <f t="shared" si="41"/>
        <v>#DIV/0!</v>
      </c>
      <c r="EC50" s="166" t="e">
        <f t="shared" si="42"/>
        <v>#DIV/0!</v>
      </c>
      <c r="ED50" s="166" t="e">
        <f t="shared" si="43"/>
        <v>#DIV/0!</v>
      </c>
      <c r="EE50" s="166" t="e">
        <f t="shared" si="44"/>
        <v>#DIV/0!</v>
      </c>
      <c r="EF50" s="166" t="e">
        <f t="shared" si="45"/>
        <v>#DIV/0!</v>
      </c>
      <c r="EG50" s="166" t="e">
        <f t="shared" si="46"/>
        <v>#DIV/0!</v>
      </c>
      <c r="EH50" s="166" t="e">
        <f t="shared" si="47"/>
        <v>#DIV/0!</v>
      </c>
      <c r="EI50" s="166" t="e">
        <f t="shared" si="48"/>
        <v>#DIV/0!</v>
      </c>
      <c r="EJ50" s="166" t="e">
        <f t="shared" si="49"/>
        <v>#DIV/0!</v>
      </c>
      <c r="EK50" s="166" t="e">
        <f t="shared" si="50"/>
        <v>#DIV/0!</v>
      </c>
      <c r="EL50" s="177" t="e">
        <f t="shared" si="51"/>
        <v>#DIV/0!</v>
      </c>
      <c r="EM50" s="166" t="e">
        <f t="shared" si="52"/>
        <v>#DIV/0!</v>
      </c>
      <c r="EN50" s="166" t="e">
        <f t="shared" si="53"/>
        <v>#DIV/0!</v>
      </c>
      <c r="EO50" s="166" t="e">
        <f t="shared" si="54"/>
        <v>#DIV/0!</v>
      </c>
      <c r="EP50" s="166" t="e">
        <f t="shared" si="55"/>
        <v>#DIV/0!</v>
      </c>
      <c r="EQ50" s="166" t="e">
        <f t="shared" si="56"/>
        <v>#DIV/0!</v>
      </c>
      <c r="ER50" s="166" t="e">
        <f t="shared" si="57"/>
        <v>#DIV/0!</v>
      </c>
      <c r="ES50" s="166" t="e">
        <f t="shared" si="58"/>
        <v>#DIV/0!</v>
      </c>
      <c r="ET50" s="166" t="e">
        <f t="shared" si="59"/>
        <v>#DIV/0!</v>
      </c>
      <c r="EU50" s="166" t="e">
        <f t="shared" si="60"/>
        <v>#DIV/0!</v>
      </c>
      <c r="EV50" s="178" t="e">
        <f t="shared" si="106"/>
        <v>#DIV/0!</v>
      </c>
      <c r="EW50" s="177" t="e">
        <f t="shared" si="61"/>
        <v>#DIV/0!</v>
      </c>
      <c r="EX50" s="166" t="e">
        <f t="shared" si="62"/>
        <v>#DIV/0!</v>
      </c>
      <c r="EY50" s="166" t="e">
        <f t="shared" si="63"/>
        <v>#DIV/0!</v>
      </c>
      <c r="EZ50" s="166" t="e">
        <f t="shared" si="64"/>
        <v>#DIV/0!</v>
      </c>
      <c r="FA50" s="166" t="e">
        <f t="shared" si="65"/>
        <v>#DIV/0!</v>
      </c>
      <c r="FB50" s="166" t="e">
        <f t="shared" si="66"/>
        <v>#DIV/0!</v>
      </c>
      <c r="FC50" s="166" t="e">
        <f t="shared" si="67"/>
        <v>#DIV/0!</v>
      </c>
      <c r="FD50" s="166" t="e">
        <f t="shared" si="68"/>
        <v>#DIV/0!</v>
      </c>
      <c r="FE50" s="166" t="e">
        <f t="shared" si="69"/>
        <v>#DIV/0!</v>
      </c>
      <c r="FF50" s="166" t="e">
        <f t="shared" si="70"/>
        <v>#DIV/0!</v>
      </c>
      <c r="FG50" s="177" t="e">
        <f t="shared" si="71"/>
        <v>#DIV/0!</v>
      </c>
      <c r="FH50" s="166" t="e">
        <f t="shared" si="72"/>
        <v>#DIV/0!</v>
      </c>
      <c r="FI50" s="166" t="e">
        <f t="shared" si="73"/>
        <v>#DIV/0!</v>
      </c>
      <c r="FJ50" s="166" t="e">
        <f t="shared" si="74"/>
        <v>#DIV/0!</v>
      </c>
      <c r="FK50" s="166" t="e">
        <f t="shared" si="75"/>
        <v>#DIV/0!</v>
      </c>
      <c r="FL50" s="166" t="e">
        <f t="shared" si="76"/>
        <v>#DIV/0!</v>
      </c>
      <c r="FM50" s="166" t="e">
        <f t="shared" si="77"/>
        <v>#DIV/0!</v>
      </c>
      <c r="FN50" s="166" t="e">
        <f t="shared" si="78"/>
        <v>#DIV/0!</v>
      </c>
      <c r="FO50" s="166" t="e">
        <f t="shared" si="79"/>
        <v>#DIV/0!</v>
      </c>
      <c r="FP50" s="859" t="e">
        <f t="shared" si="80"/>
        <v>#DIV/0!</v>
      </c>
      <c r="FQ50" s="867" t="e">
        <f t="shared" si="107"/>
        <v>#DIV/0!</v>
      </c>
      <c r="FR50" s="177" t="e">
        <f t="shared" si="81"/>
        <v>#DIV/0!</v>
      </c>
      <c r="FS50" s="166" t="e">
        <f t="shared" si="82"/>
        <v>#DIV/0!</v>
      </c>
      <c r="FT50" s="166" t="e">
        <f t="shared" si="83"/>
        <v>#DIV/0!</v>
      </c>
      <c r="FU50" s="166" t="e">
        <f t="shared" si="84"/>
        <v>#DIV/0!</v>
      </c>
      <c r="FV50" s="166" t="e">
        <f t="shared" si="85"/>
        <v>#DIV/0!</v>
      </c>
      <c r="FW50" s="166" t="e">
        <f t="shared" si="86"/>
        <v>#DIV/0!</v>
      </c>
      <c r="FX50" s="166" t="e">
        <f t="shared" si="87"/>
        <v>#DIV/0!</v>
      </c>
      <c r="FY50" s="166" t="e">
        <f t="shared" si="88"/>
        <v>#DIV/0!</v>
      </c>
      <c r="FZ50" s="166" t="e">
        <f t="shared" si="89"/>
        <v>#DIV/0!</v>
      </c>
      <c r="GA50" s="166" t="e">
        <f t="shared" si="90"/>
        <v>#DIV/0!</v>
      </c>
      <c r="GD50" s="1713"/>
      <c r="GE50" s="195" t="e">
        <f t="shared" si="108"/>
        <v>#DIV/0!</v>
      </c>
      <c r="GF50" s="204" t="e">
        <f t="shared" si="109"/>
        <v>#DIV/0!</v>
      </c>
      <c r="GG50" s="197" t="e">
        <f t="shared" si="109"/>
        <v>#DIV/0!</v>
      </c>
      <c r="GH50" s="197" t="e">
        <f t="shared" si="109"/>
        <v>#DIV/0!</v>
      </c>
      <c r="GI50" s="197" t="e">
        <f t="shared" si="109"/>
        <v>#DIV/0!</v>
      </c>
      <c r="GJ50" s="197" t="e">
        <f t="shared" si="109"/>
        <v>#DIV/0!</v>
      </c>
      <c r="GK50" s="197" t="e">
        <f>HA50+#REF!</f>
        <v>#DIV/0!</v>
      </c>
      <c r="GL50" s="197" t="e">
        <f>HB50+#REF!</f>
        <v>#DIV/0!</v>
      </c>
      <c r="GM50" s="197" t="e">
        <f>HC50+#REF!</f>
        <v>#DIV/0!</v>
      </c>
      <c r="GN50" s="197" t="e">
        <f>HD50+#REF!</f>
        <v>#DIV/0!</v>
      </c>
      <c r="GO50" s="198" t="e">
        <f>HE50+#REF!</f>
        <v>#DIV/0!</v>
      </c>
      <c r="GP50" s="205" t="e">
        <f t="shared" si="110"/>
        <v>#DIV/0!</v>
      </c>
      <c r="GQ50" s="200" t="e">
        <f t="shared" si="157"/>
        <v>#DIV/0!</v>
      </c>
      <c r="GR50" s="201" t="e">
        <f t="shared" si="158"/>
        <v>#DIV/0!</v>
      </c>
      <c r="GS50" s="201" t="e">
        <f t="shared" si="159"/>
        <v>#DIV/0!</v>
      </c>
      <c r="GT50" s="201" t="e">
        <f t="shared" si="160"/>
        <v>#DIV/0!</v>
      </c>
      <c r="GU50" s="201" t="e">
        <f t="shared" si="161"/>
        <v>#DIV/0!</v>
      </c>
      <c r="GV50" s="201" t="e">
        <f t="shared" si="152"/>
        <v>#DIV/0!</v>
      </c>
      <c r="GW50" s="201" t="e">
        <f t="shared" si="153"/>
        <v>#DIV/0!</v>
      </c>
      <c r="GX50" s="201" t="e">
        <f t="shared" si="154"/>
        <v>#DIV/0!</v>
      </c>
      <c r="GY50" s="201" t="e">
        <f t="shared" si="155"/>
        <v>#DIV/0!</v>
      </c>
      <c r="GZ50" s="202" t="e">
        <f t="shared" si="156"/>
        <v>#DIV/0!</v>
      </c>
      <c r="HA50" s="203" t="e">
        <f t="shared" si="112"/>
        <v>#DIV/0!</v>
      </c>
      <c r="HB50" s="204" t="e">
        <f t="shared" si="162"/>
        <v>#DIV/0!</v>
      </c>
      <c r="HC50" s="197" t="e">
        <f t="shared" si="162"/>
        <v>#DIV/0!</v>
      </c>
      <c r="HD50" s="197" t="e">
        <f t="shared" si="162"/>
        <v>#DIV/0!</v>
      </c>
      <c r="HE50" s="197" t="e">
        <f t="shared" si="162"/>
        <v>#DIV/0!</v>
      </c>
      <c r="HF50" s="197" t="e">
        <f t="shared" si="162"/>
        <v>#DIV/0!</v>
      </c>
      <c r="HG50" s="197" t="e">
        <f t="shared" si="162"/>
        <v>#DIV/0!</v>
      </c>
      <c r="HH50" s="197" t="e">
        <f t="shared" si="162"/>
        <v>#DIV/0!</v>
      </c>
      <c r="HI50" s="197" t="e">
        <f t="shared" si="162"/>
        <v>#DIV/0!</v>
      </c>
      <c r="HJ50" s="197" t="e">
        <f t="shared" si="162"/>
        <v>#DIV/0!</v>
      </c>
      <c r="HK50" s="198" t="e">
        <f t="shared" si="162"/>
        <v>#DIV/0!</v>
      </c>
      <c r="HL50" s="203" t="e">
        <f t="shared" si="116"/>
        <v>#DIV/0!</v>
      </c>
      <c r="HM50" s="868" t="e">
        <f t="shared" si="163"/>
        <v>#DIV/0!</v>
      </c>
      <c r="HN50" s="869" t="e">
        <f t="shared" si="163"/>
        <v>#DIV/0!</v>
      </c>
      <c r="HO50" s="869" t="e">
        <f t="shared" si="163"/>
        <v>#DIV/0!</v>
      </c>
      <c r="HP50" s="869" t="e">
        <f t="shared" si="163"/>
        <v>#DIV/0!</v>
      </c>
      <c r="HQ50" s="869" t="e">
        <f t="shared" si="163"/>
        <v>#DIV/0!</v>
      </c>
      <c r="HR50" s="869" t="e">
        <f t="shared" si="163"/>
        <v>#DIV/0!</v>
      </c>
      <c r="HS50" s="869" t="e">
        <f t="shared" si="163"/>
        <v>#DIV/0!</v>
      </c>
      <c r="HT50" s="869" t="e">
        <f t="shared" si="163"/>
        <v>#DIV/0!</v>
      </c>
      <c r="HU50" s="869" t="e">
        <f t="shared" si="163"/>
        <v>#DIV/0!</v>
      </c>
      <c r="HV50" s="870" t="e">
        <f t="shared" si="163"/>
        <v>#DIV/0!</v>
      </c>
    </row>
    <row r="51" spans="1:230" ht="15.75" customHeight="1" thickBot="1" x14ac:dyDescent="0.2">
      <c r="A51" s="191">
        <v>86</v>
      </c>
      <c r="B51" s="192"/>
      <c r="C51" s="193"/>
      <c r="D51" s="193"/>
      <c r="E51" s="193"/>
      <c r="F51" s="193"/>
      <c r="G51" s="194"/>
      <c r="H51" s="194"/>
      <c r="I51" s="194"/>
      <c r="J51" s="194"/>
      <c r="K51" s="194"/>
      <c r="L51" s="166">
        <v>0</v>
      </c>
      <c r="M51" s="166">
        <v>0</v>
      </c>
      <c r="N51" s="166">
        <v>0</v>
      </c>
      <c r="O51" s="166">
        <v>0</v>
      </c>
      <c r="P51" s="166">
        <v>0</v>
      </c>
      <c r="Q51" s="166">
        <v>0</v>
      </c>
      <c r="R51" s="166">
        <v>0</v>
      </c>
      <c r="S51" s="166">
        <v>0</v>
      </c>
      <c r="T51" s="166">
        <v>0</v>
      </c>
      <c r="U51" s="859">
        <v>0</v>
      </c>
      <c r="V51" s="866">
        <f t="shared" si="95"/>
        <v>0</v>
      </c>
      <c r="W51" s="861">
        <f t="shared" si="96"/>
        <v>0</v>
      </c>
      <c r="X51" s="169">
        <v>0</v>
      </c>
      <c r="Y51" s="170">
        <v>0</v>
      </c>
      <c r="Z51" s="170">
        <v>0</v>
      </c>
      <c r="AA51" s="170">
        <v>0</v>
      </c>
      <c r="AB51" s="170">
        <v>0</v>
      </c>
      <c r="AC51" s="170">
        <v>0</v>
      </c>
      <c r="AD51" s="170">
        <v>0</v>
      </c>
      <c r="AE51" s="170">
        <v>0</v>
      </c>
      <c r="AF51" s="170">
        <v>0</v>
      </c>
      <c r="AG51" s="170">
        <v>0</v>
      </c>
      <c r="AH51" s="169">
        <v>0</v>
      </c>
      <c r="AI51" s="170">
        <v>0</v>
      </c>
      <c r="AJ51" s="170">
        <v>0</v>
      </c>
      <c r="AK51" s="170">
        <v>0</v>
      </c>
      <c r="AL51" s="170">
        <v>0</v>
      </c>
      <c r="AM51" s="170">
        <v>0</v>
      </c>
      <c r="AN51" s="170">
        <v>0</v>
      </c>
      <c r="AO51" s="170">
        <v>0</v>
      </c>
      <c r="AP51" s="170">
        <v>0</v>
      </c>
      <c r="AQ51" s="170">
        <v>0</v>
      </c>
      <c r="AR51" s="171">
        <f t="shared" si="97"/>
        <v>0</v>
      </c>
      <c r="AS51" s="169">
        <v>0</v>
      </c>
      <c r="AT51" s="170">
        <v>0</v>
      </c>
      <c r="AU51" s="170">
        <v>0</v>
      </c>
      <c r="AV51" s="170">
        <v>0</v>
      </c>
      <c r="AW51" s="170">
        <v>0</v>
      </c>
      <c r="AX51" s="170">
        <v>0</v>
      </c>
      <c r="AY51" s="170">
        <v>0</v>
      </c>
      <c r="AZ51" s="170">
        <v>0</v>
      </c>
      <c r="BA51" s="170">
        <v>0</v>
      </c>
      <c r="BB51" s="170">
        <v>0</v>
      </c>
      <c r="BC51" s="169">
        <v>0</v>
      </c>
      <c r="BD51" s="170">
        <v>0</v>
      </c>
      <c r="BE51" s="170">
        <v>0</v>
      </c>
      <c r="BF51" s="170">
        <v>0</v>
      </c>
      <c r="BG51" s="170">
        <v>0</v>
      </c>
      <c r="BH51" s="170">
        <v>0</v>
      </c>
      <c r="BI51" s="170">
        <v>0</v>
      </c>
      <c r="BJ51" s="170">
        <v>0</v>
      </c>
      <c r="BK51" s="170">
        <v>0</v>
      </c>
      <c r="BL51" s="170">
        <v>0</v>
      </c>
      <c r="BM51" s="862">
        <f t="shared" si="98"/>
        <v>0</v>
      </c>
      <c r="BN51" s="169">
        <v>0</v>
      </c>
      <c r="BO51" s="170">
        <v>0</v>
      </c>
      <c r="BP51" s="170">
        <v>0</v>
      </c>
      <c r="BQ51" s="170">
        <v>0</v>
      </c>
      <c r="BR51" s="170">
        <v>0</v>
      </c>
      <c r="BS51" s="170">
        <v>0</v>
      </c>
      <c r="BT51" s="170">
        <v>0</v>
      </c>
      <c r="BU51" s="170">
        <v>0</v>
      </c>
      <c r="BV51" s="170">
        <v>0</v>
      </c>
      <c r="BW51" s="170">
        <v>0</v>
      </c>
      <c r="BX51" s="172" t="e">
        <f t="shared" si="99"/>
        <v>#DIV/0!</v>
      </c>
      <c r="BY51" s="173" t="e">
        <f t="shared" si="100"/>
        <v>#DIV/0!</v>
      </c>
      <c r="BZ51" s="169" t="e">
        <f t="shared" si="117"/>
        <v>#DIV/0!</v>
      </c>
      <c r="CA51" s="170" t="e">
        <f t="shared" si="118"/>
        <v>#DIV/0!</v>
      </c>
      <c r="CB51" s="170" t="e">
        <f t="shared" si="119"/>
        <v>#DIV/0!</v>
      </c>
      <c r="CC51" s="170" t="e">
        <f t="shared" si="120"/>
        <v>#DIV/0!</v>
      </c>
      <c r="CD51" s="170" t="e">
        <f t="shared" si="121"/>
        <v>#DIV/0!</v>
      </c>
      <c r="CE51" s="170" t="e">
        <f t="shared" si="122"/>
        <v>#DIV/0!</v>
      </c>
      <c r="CF51" s="170" t="e">
        <f t="shared" si="123"/>
        <v>#DIV/0!</v>
      </c>
      <c r="CG51" s="170" t="e">
        <f t="shared" si="124"/>
        <v>#DIV/0!</v>
      </c>
      <c r="CH51" s="170" t="e">
        <f t="shared" si="125"/>
        <v>#DIV/0!</v>
      </c>
      <c r="CI51" s="170" t="e">
        <f t="shared" si="126"/>
        <v>#DIV/0!</v>
      </c>
      <c r="CJ51" s="169" t="e">
        <f t="shared" si="127"/>
        <v>#DIV/0!</v>
      </c>
      <c r="CK51" s="170" t="e">
        <f t="shared" si="128"/>
        <v>#DIV/0!</v>
      </c>
      <c r="CL51" s="170" t="e">
        <f t="shared" si="129"/>
        <v>#DIV/0!</v>
      </c>
      <c r="CM51" s="170" t="e">
        <f t="shared" si="130"/>
        <v>#DIV/0!</v>
      </c>
      <c r="CN51" s="170" t="e">
        <f t="shared" si="131"/>
        <v>#DIV/0!</v>
      </c>
      <c r="CO51" s="170" t="e">
        <f t="shared" si="132"/>
        <v>#DIV/0!</v>
      </c>
      <c r="CP51" s="170" t="e">
        <f t="shared" si="22"/>
        <v>#DIV/0!</v>
      </c>
      <c r="CQ51" s="170" t="e">
        <f t="shared" si="22"/>
        <v>#DIV/0!</v>
      </c>
      <c r="CR51" s="170" t="e">
        <f t="shared" si="22"/>
        <v>#DIV/0!</v>
      </c>
      <c r="CS51" s="170" t="e">
        <f t="shared" si="22"/>
        <v>#DIV/0!</v>
      </c>
      <c r="CT51" s="174" t="e">
        <f t="shared" si="101"/>
        <v>#DIV/0!</v>
      </c>
      <c r="CU51" s="169" t="e">
        <f t="shared" si="133"/>
        <v>#DIV/0!</v>
      </c>
      <c r="CV51" s="170" t="e">
        <f t="shared" si="134"/>
        <v>#DIV/0!</v>
      </c>
      <c r="CW51" s="170" t="e">
        <f t="shared" si="135"/>
        <v>#DIV/0!</v>
      </c>
      <c r="CX51" s="170" t="e">
        <f t="shared" si="136"/>
        <v>#DIV/0!</v>
      </c>
      <c r="CY51" s="170" t="e">
        <f t="shared" si="137"/>
        <v>#DIV/0!</v>
      </c>
      <c r="CZ51" s="170" t="e">
        <f t="shared" si="138"/>
        <v>#DIV/0!</v>
      </c>
      <c r="DA51" s="170" t="e">
        <f t="shared" si="139"/>
        <v>#DIV/0!</v>
      </c>
      <c r="DB51" s="170" t="e">
        <f t="shared" si="140"/>
        <v>#DIV/0!</v>
      </c>
      <c r="DC51" s="170" t="e">
        <f t="shared" si="141"/>
        <v>#DIV/0!</v>
      </c>
      <c r="DD51" s="170" t="e">
        <f t="shared" si="142"/>
        <v>#DIV/0!</v>
      </c>
      <c r="DE51" s="169" t="e">
        <f t="shared" si="143"/>
        <v>#DIV/0!</v>
      </c>
      <c r="DF51" s="170" t="e">
        <f t="shared" si="144"/>
        <v>#DIV/0!</v>
      </c>
      <c r="DG51" s="170" t="e">
        <f t="shared" si="145"/>
        <v>#DIV/0!</v>
      </c>
      <c r="DH51" s="170" t="e">
        <f t="shared" si="146"/>
        <v>#DIV/0!</v>
      </c>
      <c r="DI51" s="170" t="e">
        <f t="shared" si="147"/>
        <v>#DIV/0!</v>
      </c>
      <c r="DJ51" s="170" t="e">
        <f t="shared" si="148"/>
        <v>#DIV/0!</v>
      </c>
      <c r="DK51" s="170" t="e">
        <f t="shared" si="39"/>
        <v>#DIV/0!</v>
      </c>
      <c r="DL51" s="170" t="e">
        <f t="shared" si="39"/>
        <v>#DIV/0!</v>
      </c>
      <c r="DM51" s="170" t="e">
        <f t="shared" si="39"/>
        <v>#DIV/0!</v>
      </c>
      <c r="DN51" s="863" t="e">
        <f t="shared" si="39"/>
        <v>#DIV/0!</v>
      </c>
      <c r="DO51" s="864" t="e">
        <f t="shared" si="102"/>
        <v>#DIV/0!</v>
      </c>
      <c r="DP51" s="169" t="e">
        <f t="shared" si="169"/>
        <v>#DIV/0!</v>
      </c>
      <c r="DQ51" s="170" t="e">
        <f t="shared" si="170"/>
        <v>#DIV/0!</v>
      </c>
      <c r="DR51" s="170" t="e">
        <f t="shared" si="171"/>
        <v>#DIV/0!</v>
      </c>
      <c r="DS51" s="170" t="e">
        <f t="shared" si="172"/>
        <v>#DIV/0!</v>
      </c>
      <c r="DT51" s="170" t="e">
        <f t="shared" si="173"/>
        <v>#DIV/0!</v>
      </c>
      <c r="DU51" s="170" t="e">
        <f t="shared" si="164"/>
        <v>#DIV/0!</v>
      </c>
      <c r="DV51" s="170" t="e">
        <f t="shared" si="165"/>
        <v>#DIV/0!</v>
      </c>
      <c r="DW51" s="170" t="e">
        <f t="shared" si="166"/>
        <v>#DIV/0!</v>
      </c>
      <c r="DX51" s="170" t="e">
        <f t="shared" si="167"/>
        <v>#DIV/0!</v>
      </c>
      <c r="DY51" s="170" t="e">
        <f t="shared" si="168"/>
        <v>#DIV/0!</v>
      </c>
      <c r="DZ51" s="175" t="e">
        <f t="shared" si="104"/>
        <v>#DIV/0!</v>
      </c>
      <c r="EA51" s="176" t="e">
        <f t="shared" si="105"/>
        <v>#DIV/0!</v>
      </c>
      <c r="EB51" s="177" t="e">
        <f t="shared" si="41"/>
        <v>#DIV/0!</v>
      </c>
      <c r="EC51" s="166" t="e">
        <f t="shared" si="42"/>
        <v>#DIV/0!</v>
      </c>
      <c r="ED51" s="166" t="e">
        <f t="shared" si="43"/>
        <v>#DIV/0!</v>
      </c>
      <c r="EE51" s="166" t="e">
        <f t="shared" si="44"/>
        <v>#DIV/0!</v>
      </c>
      <c r="EF51" s="166" t="e">
        <f t="shared" si="45"/>
        <v>#DIV/0!</v>
      </c>
      <c r="EG51" s="166" t="e">
        <f t="shared" si="46"/>
        <v>#DIV/0!</v>
      </c>
      <c r="EH51" s="166" t="e">
        <f t="shared" si="47"/>
        <v>#DIV/0!</v>
      </c>
      <c r="EI51" s="166" t="e">
        <f t="shared" si="48"/>
        <v>#DIV/0!</v>
      </c>
      <c r="EJ51" s="166" t="e">
        <f t="shared" si="49"/>
        <v>#DIV/0!</v>
      </c>
      <c r="EK51" s="166" t="e">
        <f t="shared" si="50"/>
        <v>#DIV/0!</v>
      </c>
      <c r="EL51" s="177" t="e">
        <f t="shared" si="51"/>
        <v>#DIV/0!</v>
      </c>
      <c r="EM51" s="166" t="e">
        <f t="shared" si="52"/>
        <v>#DIV/0!</v>
      </c>
      <c r="EN51" s="166" t="e">
        <f t="shared" si="53"/>
        <v>#DIV/0!</v>
      </c>
      <c r="EO51" s="166" t="e">
        <f t="shared" si="54"/>
        <v>#DIV/0!</v>
      </c>
      <c r="EP51" s="166" t="e">
        <f t="shared" si="55"/>
        <v>#DIV/0!</v>
      </c>
      <c r="EQ51" s="166" t="e">
        <f t="shared" si="56"/>
        <v>#DIV/0!</v>
      </c>
      <c r="ER51" s="166" t="e">
        <f t="shared" si="57"/>
        <v>#DIV/0!</v>
      </c>
      <c r="ES51" s="166" t="e">
        <f t="shared" si="58"/>
        <v>#DIV/0!</v>
      </c>
      <c r="ET51" s="166" t="e">
        <f t="shared" si="59"/>
        <v>#DIV/0!</v>
      </c>
      <c r="EU51" s="166" t="e">
        <f t="shared" si="60"/>
        <v>#DIV/0!</v>
      </c>
      <c r="EV51" s="178" t="e">
        <f t="shared" si="106"/>
        <v>#DIV/0!</v>
      </c>
      <c r="EW51" s="177" t="e">
        <f t="shared" si="61"/>
        <v>#DIV/0!</v>
      </c>
      <c r="EX51" s="166" t="e">
        <f t="shared" si="62"/>
        <v>#DIV/0!</v>
      </c>
      <c r="EY51" s="166" t="e">
        <f t="shared" si="63"/>
        <v>#DIV/0!</v>
      </c>
      <c r="EZ51" s="166" t="e">
        <f t="shared" si="64"/>
        <v>#DIV/0!</v>
      </c>
      <c r="FA51" s="166" t="e">
        <f t="shared" si="65"/>
        <v>#DIV/0!</v>
      </c>
      <c r="FB51" s="166" t="e">
        <f t="shared" si="66"/>
        <v>#DIV/0!</v>
      </c>
      <c r="FC51" s="166" t="e">
        <f t="shared" si="67"/>
        <v>#DIV/0!</v>
      </c>
      <c r="FD51" s="166" t="e">
        <f t="shared" si="68"/>
        <v>#DIV/0!</v>
      </c>
      <c r="FE51" s="166" t="e">
        <f t="shared" si="69"/>
        <v>#DIV/0!</v>
      </c>
      <c r="FF51" s="166" t="e">
        <f t="shared" si="70"/>
        <v>#DIV/0!</v>
      </c>
      <c r="FG51" s="177" t="e">
        <f t="shared" si="71"/>
        <v>#DIV/0!</v>
      </c>
      <c r="FH51" s="166" t="e">
        <f t="shared" si="72"/>
        <v>#DIV/0!</v>
      </c>
      <c r="FI51" s="166" t="e">
        <f t="shared" si="73"/>
        <v>#DIV/0!</v>
      </c>
      <c r="FJ51" s="166" t="e">
        <f t="shared" si="74"/>
        <v>#DIV/0!</v>
      </c>
      <c r="FK51" s="166" t="e">
        <f t="shared" si="75"/>
        <v>#DIV/0!</v>
      </c>
      <c r="FL51" s="166" t="e">
        <f t="shared" si="76"/>
        <v>#DIV/0!</v>
      </c>
      <c r="FM51" s="166" t="e">
        <f t="shared" si="77"/>
        <v>#DIV/0!</v>
      </c>
      <c r="FN51" s="166" t="e">
        <f t="shared" si="78"/>
        <v>#DIV/0!</v>
      </c>
      <c r="FO51" s="166" t="e">
        <f t="shared" si="79"/>
        <v>#DIV/0!</v>
      </c>
      <c r="FP51" s="859" t="e">
        <f t="shared" si="80"/>
        <v>#DIV/0!</v>
      </c>
      <c r="FQ51" s="867" t="e">
        <f t="shared" si="107"/>
        <v>#DIV/0!</v>
      </c>
      <c r="FR51" s="177" t="e">
        <f t="shared" si="81"/>
        <v>#DIV/0!</v>
      </c>
      <c r="FS51" s="166" t="e">
        <f t="shared" si="82"/>
        <v>#DIV/0!</v>
      </c>
      <c r="FT51" s="166" t="e">
        <f t="shared" si="83"/>
        <v>#DIV/0!</v>
      </c>
      <c r="FU51" s="166" t="e">
        <f t="shared" si="84"/>
        <v>#DIV/0!</v>
      </c>
      <c r="FV51" s="166" t="e">
        <f t="shared" si="85"/>
        <v>#DIV/0!</v>
      </c>
      <c r="FW51" s="166" t="e">
        <f t="shared" si="86"/>
        <v>#DIV/0!</v>
      </c>
      <c r="FX51" s="166" t="e">
        <f t="shared" si="87"/>
        <v>#DIV/0!</v>
      </c>
      <c r="FY51" s="166" t="e">
        <f t="shared" si="88"/>
        <v>#DIV/0!</v>
      </c>
      <c r="FZ51" s="166" t="e">
        <f t="shared" si="89"/>
        <v>#DIV/0!</v>
      </c>
      <c r="GA51" s="166" t="e">
        <f t="shared" si="90"/>
        <v>#DIV/0!</v>
      </c>
      <c r="GD51" s="1713"/>
      <c r="GE51" s="195" t="e">
        <f t="shared" si="108"/>
        <v>#DIV/0!</v>
      </c>
      <c r="GF51" s="204" t="e">
        <f t="shared" si="109"/>
        <v>#DIV/0!</v>
      </c>
      <c r="GG51" s="197" t="e">
        <f t="shared" si="109"/>
        <v>#DIV/0!</v>
      </c>
      <c r="GH51" s="197" t="e">
        <f t="shared" si="109"/>
        <v>#DIV/0!</v>
      </c>
      <c r="GI51" s="197" t="e">
        <f t="shared" si="109"/>
        <v>#DIV/0!</v>
      </c>
      <c r="GJ51" s="197" t="e">
        <f t="shared" si="109"/>
        <v>#DIV/0!</v>
      </c>
      <c r="GK51" s="197" t="e">
        <f>HA51+#REF!</f>
        <v>#DIV/0!</v>
      </c>
      <c r="GL51" s="197" t="e">
        <f>HB51+#REF!</f>
        <v>#DIV/0!</v>
      </c>
      <c r="GM51" s="197" t="e">
        <f>HC51+#REF!</f>
        <v>#DIV/0!</v>
      </c>
      <c r="GN51" s="197" t="e">
        <f>HD51+#REF!</f>
        <v>#DIV/0!</v>
      </c>
      <c r="GO51" s="198" t="e">
        <f>HE51+#REF!</f>
        <v>#DIV/0!</v>
      </c>
      <c r="GP51" s="205" t="e">
        <f t="shared" si="110"/>
        <v>#DIV/0!</v>
      </c>
      <c r="GQ51" s="200" t="e">
        <f t="shared" si="157"/>
        <v>#DIV/0!</v>
      </c>
      <c r="GR51" s="201" t="e">
        <f t="shared" si="158"/>
        <v>#DIV/0!</v>
      </c>
      <c r="GS51" s="201" t="e">
        <f t="shared" si="159"/>
        <v>#DIV/0!</v>
      </c>
      <c r="GT51" s="201" t="e">
        <f t="shared" si="160"/>
        <v>#DIV/0!</v>
      </c>
      <c r="GU51" s="201" t="e">
        <f t="shared" si="161"/>
        <v>#DIV/0!</v>
      </c>
      <c r="GV51" s="201" t="e">
        <f t="shared" si="152"/>
        <v>#DIV/0!</v>
      </c>
      <c r="GW51" s="201" t="e">
        <f t="shared" si="153"/>
        <v>#DIV/0!</v>
      </c>
      <c r="GX51" s="201" t="e">
        <f t="shared" si="154"/>
        <v>#DIV/0!</v>
      </c>
      <c r="GY51" s="201" t="e">
        <f t="shared" si="155"/>
        <v>#DIV/0!</v>
      </c>
      <c r="GZ51" s="202" t="e">
        <f t="shared" si="156"/>
        <v>#DIV/0!</v>
      </c>
      <c r="HA51" s="203" t="e">
        <f t="shared" si="112"/>
        <v>#DIV/0!</v>
      </c>
      <c r="HB51" s="204" t="e">
        <f t="shared" si="162"/>
        <v>#DIV/0!</v>
      </c>
      <c r="HC51" s="197" t="e">
        <f t="shared" si="162"/>
        <v>#DIV/0!</v>
      </c>
      <c r="HD51" s="197" t="e">
        <f t="shared" si="162"/>
        <v>#DIV/0!</v>
      </c>
      <c r="HE51" s="197" t="e">
        <f t="shared" si="162"/>
        <v>#DIV/0!</v>
      </c>
      <c r="HF51" s="197" t="e">
        <f t="shared" si="162"/>
        <v>#DIV/0!</v>
      </c>
      <c r="HG51" s="197" t="e">
        <f t="shared" si="162"/>
        <v>#DIV/0!</v>
      </c>
      <c r="HH51" s="197" t="e">
        <f t="shared" si="162"/>
        <v>#DIV/0!</v>
      </c>
      <c r="HI51" s="197" t="e">
        <f t="shared" si="162"/>
        <v>#DIV/0!</v>
      </c>
      <c r="HJ51" s="197" t="e">
        <f t="shared" si="162"/>
        <v>#DIV/0!</v>
      </c>
      <c r="HK51" s="198" t="e">
        <f t="shared" si="162"/>
        <v>#DIV/0!</v>
      </c>
      <c r="HL51" s="203" t="e">
        <f t="shared" si="116"/>
        <v>#DIV/0!</v>
      </c>
      <c r="HM51" s="868" t="e">
        <f t="shared" si="163"/>
        <v>#DIV/0!</v>
      </c>
      <c r="HN51" s="869" t="e">
        <f t="shared" si="163"/>
        <v>#DIV/0!</v>
      </c>
      <c r="HO51" s="869" t="e">
        <f t="shared" si="163"/>
        <v>#DIV/0!</v>
      </c>
      <c r="HP51" s="869" t="e">
        <f t="shared" si="163"/>
        <v>#DIV/0!</v>
      </c>
      <c r="HQ51" s="869" t="e">
        <f t="shared" si="163"/>
        <v>#DIV/0!</v>
      </c>
      <c r="HR51" s="869" t="e">
        <f t="shared" si="163"/>
        <v>#DIV/0!</v>
      </c>
      <c r="HS51" s="869" t="e">
        <f t="shared" si="163"/>
        <v>#DIV/0!</v>
      </c>
      <c r="HT51" s="869" t="e">
        <f t="shared" si="163"/>
        <v>#DIV/0!</v>
      </c>
      <c r="HU51" s="869" t="e">
        <f t="shared" si="163"/>
        <v>#DIV/0!</v>
      </c>
      <c r="HV51" s="870" t="e">
        <f t="shared" si="163"/>
        <v>#DIV/0!</v>
      </c>
    </row>
    <row r="52" spans="1:230" ht="15.75" customHeight="1" thickBot="1" x14ac:dyDescent="0.2">
      <c r="A52" s="191">
        <v>88</v>
      </c>
      <c r="B52" s="192"/>
      <c r="C52" s="193"/>
      <c r="D52" s="193"/>
      <c r="E52" s="193"/>
      <c r="F52" s="193"/>
      <c r="G52" s="194"/>
      <c r="H52" s="194"/>
      <c r="I52" s="194"/>
      <c r="J52" s="194"/>
      <c r="K52" s="194"/>
      <c r="L52" s="166">
        <v>0</v>
      </c>
      <c r="M52" s="166">
        <v>0</v>
      </c>
      <c r="N52" s="166">
        <v>0</v>
      </c>
      <c r="O52" s="166">
        <v>0</v>
      </c>
      <c r="P52" s="166">
        <v>0</v>
      </c>
      <c r="Q52" s="166">
        <v>0</v>
      </c>
      <c r="R52" s="166">
        <v>0</v>
      </c>
      <c r="S52" s="166">
        <v>0</v>
      </c>
      <c r="T52" s="166">
        <v>0</v>
      </c>
      <c r="U52" s="859">
        <v>0</v>
      </c>
      <c r="V52" s="866">
        <f t="shared" si="95"/>
        <v>0</v>
      </c>
      <c r="W52" s="861">
        <f t="shared" si="96"/>
        <v>0</v>
      </c>
      <c r="X52" s="169">
        <v>0</v>
      </c>
      <c r="Y52" s="170">
        <v>0</v>
      </c>
      <c r="Z52" s="170">
        <v>0</v>
      </c>
      <c r="AA52" s="170">
        <v>0</v>
      </c>
      <c r="AB52" s="170">
        <v>0</v>
      </c>
      <c r="AC52" s="170">
        <v>0</v>
      </c>
      <c r="AD52" s="170">
        <v>0</v>
      </c>
      <c r="AE52" s="170">
        <v>0</v>
      </c>
      <c r="AF52" s="170">
        <v>0</v>
      </c>
      <c r="AG52" s="170">
        <v>0</v>
      </c>
      <c r="AH52" s="169">
        <v>0</v>
      </c>
      <c r="AI52" s="170">
        <v>0</v>
      </c>
      <c r="AJ52" s="170">
        <v>0</v>
      </c>
      <c r="AK52" s="170">
        <v>0</v>
      </c>
      <c r="AL52" s="170">
        <v>0</v>
      </c>
      <c r="AM52" s="170">
        <v>0</v>
      </c>
      <c r="AN52" s="170">
        <v>0</v>
      </c>
      <c r="AO52" s="170">
        <v>0</v>
      </c>
      <c r="AP52" s="170">
        <v>0</v>
      </c>
      <c r="AQ52" s="170">
        <v>0</v>
      </c>
      <c r="AR52" s="171">
        <f t="shared" si="97"/>
        <v>0</v>
      </c>
      <c r="AS52" s="169">
        <v>0</v>
      </c>
      <c r="AT52" s="170">
        <v>0</v>
      </c>
      <c r="AU52" s="170">
        <v>0</v>
      </c>
      <c r="AV52" s="170">
        <v>0</v>
      </c>
      <c r="AW52" s="170">
        <v>0</v>
      </c>
      <c r="AX52" s="170">
        <v>0</v>
      </c>
      <c r="AY52" s="170">
        <v>0</v>
      </c>
      <c r="AZ52" s="170">
        <v>0</v>
      </c>
      <c r="BA52" s="170">
        <v>0</v>
      </c>
      <c r="BB52" s="170">
        <v>0</v>
      </c>
      <c r="BC52" s="169">
        <v>0</v>
      </c>
      <c r="BD52" s="170">
        <v>0</v>
      </c>
      <c r="BE52" s="170">
        <v>0</v>
      </c>
      <c r="BF52" s="170">
        <v>0</v>
      </c>
      <c r="BG52" s="170">
        <v>0</v>
      </c>
      <c r="BH52" s="170">
        <v>0</v>
      </c>
      <c r="BI52" s="170">
        <v>0</v>
      </c>
      <c r="BJ52" s="170">
        <v>0</v>
      </c>
      <c r="BK52" s="170">
        <v>0</v>
      </c>
      <c r="BL52" s="170">
        <v>0</v>
      </c>
      <c r="BM52" s="862">
        <f t="shared" si="98"/>
        <v>0</v>
      </c>
      <c r="BN52" s="169">
        <v>0</v>
      </c>
      <c r="BO52" s="170">
        <v>0</v>
      </c>
      <c r="BP52" s="170">
        <v>0</v>
      </c>
      <c r="BQ52" s="170">
        <v>0</v>
      </c>
      <c r="BR52" s="170">
        <v>0</v>
      </c>
      <c r="BS52" s="170">
        <v>0</v>
      </c>
      <c r="BT52" s="170">
        <v>0</v>
      </c>
      <c r="BU52" s="170">
        <v>0</v>
      </c>
      <c r="BV52" s="170">
        <v>0</v>
      </c>
      <c r="BW52" s="170">
        <v>0</v>
      </c>
      <c r="BX52" s="172" t="e">
        <f t="shared" si="99"/>
        <v>#DIV/0!</v>
      </c>
      <c r="BY52" s="173" t="e">
        <f t="shared" si="100"/>
        <v>#DIV/0!</v>
      </c>
      <c r="BZ52" s="169" t="e">
        <f t="shared" si="117"/>
        <v>#DIV/0!</v>
      </c>
      <c r="CA52" s="170" t="e">
        <f t="shared" si="118"/>
        <v>#DIV/0!</v>
      </c>
      <c r="CB52" s="170" t="e">
        <f t="shared" si="119"/>
        <v>#DIV/0!</v>
      </c>
      <c r="CC52" s="170" t="e">
        <f t="shared" si="120"/>
        <v>#DIV/0!</v>
      </c>
      <c r="CD52" s="170" t="e">
        <f t="shared" si="121"/>
        <v>#DIV/0!</v>
      </c>
      <c r="CE52" s="170" t="e">
        <f t="shared" si="122"/>
        <v>#DIV/0!</v>
      </c>
      <c r="CF52" s="170" t="e">
        <f t="shared" si="123"/>
        <v>#DIV/0!</v>
      </c>
      <c r="CG52" s="170" t="e">
        <f t="shared" si="124"/>
        <v>#DIV/0!</v>
      </c>
      <c r="CH52" s="170" t="e">
        <f t="shared" si="125"/>
        <v>#DIV/0!</v>
      </c>
      <c r="CI52" s="170" t="e">
        <f t="shared" si="126"/>
        <v>#DIV/0!</v>
      </c>
      <c r="CJ52" s="169" t="e">
        <f t="shared" si="127"/>
        <v>#DIV/0!</v>
      </c>
      <c r="CK52" s="170" t="e">
        <f t="shared" si="128"/>
        <v>#DIV/0!</v>
      </c>
      <c r="CL52" s="170" t="e">
        <f t="shared" si="129"/>
        <v>#DIV/0!</v>
      </c>
      <c r="CM52" s="170" t="e">
        <f t="shared" si="130"/>
        <v>#DIV/0!</v>
      </c>
      <c r="CN52" s="170" t="e">
        <f t="shared" si="131"/>
        <v>#DIV/0!</v>
      </c>
      <c r="CO52" s="170" t="e">
        <f t="shared" si="132"/>
        <v>#DIV/0!</v>
      </c>
      <c r="CP52" s="170" t="e">
        <f t="shared" si="22"/>
        <v>#DIV/0!</v>
      </c>
      <c r="CQ52" s="170" t="e">
        <f t="shared" si="22"/>
        <v>#DIV/0!</v>
      </c>
      <c r="CR52" s="170" t="e">
        <f t="shared" si="22"/>
        <v>#DIV/0!</v>
      </c>
      <c r="CS52" s="170" t="e">
        <f t="shared" si="22"/>
        <v>#DIV/0!</v>
      </c>
      <c r="CT52" s="174" t="e">
        <f t="shared" si="101"/>
        <v>#DIV/0!</v>
      </c>
      <c r="CU52" s="169" t="e">
        <f t="shared" si="133"/>
        <v>#DIV/0!</v>
      </c>
      <c r="CV52" s="170" t="e">
        <f t="shared" si="134"/>
        <v>#DIV/0!</v>
      </c>
      <c r="CW52" s="170" t="e">
        <f t="shared" si="135"/>
        <v>#DIV/0!</v>
      </c>
      <c r="CX52" s="170" t="e">
        <f t="shared" si="136"/>
        <v>#DIV/0!</v>
      </c>
      <c r="CY52" s="170" t="e">
        <f t="shared" si="137"/>
        <v>#DIV/0!</v>
      </c>
      <c r="CZ52" s="170" t="e">
        <f t="shared" si="138"/>
        <v>#DIV/0!</v>
      </c>
      <c r="DA52" s="170" t="e">
        <f t="shared" si="139"/>
        <v>#DIV/0!</v>
      </c>
      <c r="DB52" s="170" t="e">
        <f t="shared" si="140"/>
        <v>#DIV/0!</v>
      </c>
      <c r="DC52" s="170" t="e">
        <f t="shared" si="141"/>
        <v>#DIV/0!</v>
      </c>
      <c r="DD52" s="170" t="e">
        <f t="shared" si="142"/>
        <v>#DIV/0!</v>
      </c>
      <c r="DE52" s="169" t="e">
        <f t="shared" si="143"/>
        <v>#DIV/0!</v>
      </c>
      <c r="DF52" s="170" t="e">
        <f t="shared" si="144"/>
        <v>#DIV/0!</v>
      </c>
      <c r="DG52" s="170" t="e">
        <f t="shared" si="145"/>
        <v>#DIV/0!</v>
      </c>
      <c r="DH52" s="170" t="e">
        <f t="shared" si="146"/>
        <v>#DIV/0!</v>
      </c>
      <c r="DI52" s="170" t="e">
        <f t="shared" si="147"/>
        <v>#DIV/0!</v>
      </c>
      <c r="DJ52" s="170" t="e">
        <f t="shared" si="148"/>
        <v>#DIV/0!</v>
      </c>
      <c r="DK52" s="170" t="e">
        <f t="shared" si="39"/>
        <v>#DIV/0!</v>
      </c>
      <c r="DL52" s="170" t="e">
        <f t="shared" si="39"/>
        <v>#DIV/0!</v>
      </c>
      <c r="DM52" s="170" t="e">
        <f t="shared" si="39"/>
        <v>#DIV/0!</v>
      </c>
      <c r="DN52" s="863" t="e">
        <f t="shared" si="39"/>
        <v>#DIV/0!</v>
      </c>
      <c r="DO52" s="864" t="e">
        <f t="shared" si="102"/>
        <v>#DIV/0!</v>
      </c>
      <c r="DP52" s="169" t="e">
        <f t="shared" si="169"/>
        <v>#DIV/0!</v>
      </c>
      <c r="DQ52" s="170" t="e">
        <f t="shared" si="170"/>
        <v>#DIV/0!</v>
      </c>
      <c r="DR52" s="170" t="e">
        <f t="shared" si="171"/>
        <v>#DIV/0!</v>
      </c>
      <c r="DS52" s="170" t="e">
        <f t="shared" si="172"/>
        <v>#DIV/0!</v>
      </c>
      <c r="DT52" s="170" t="e">
        <f t="shared" si="173"/>
        <v>#DIV/0!</v>
      </c>
      <c r="DU52" s="170" t="e">
        <f t="shared" si="164"/>
        <v>#DIV/0!</v>
      </c>
      <c r="DV52" s="170" t="e">
        <f t="shared" si="165"/>
        <v>#DIV/0!</v>
      </c>
      <c r="DW52" s="170" t="e">
        <f t="shared" si="166"/>
        <v>#DIV/0!</v>
      </c>
      <c r="DX52" s="170" t="e">
        <f t="shared" si="167"/>
        <v>#DIV/0!</v>
      </c>
      <c r="DY52" s="170" t="e">
        <f t="shared" si="168"/>
        <v>#DIV/0!</v>
      </c>
      <c r="DZ52" s="175" t="e">
        <f t="shared" si="104"/>
        <v>#DIV/0!</v>
      </c>
      <c r="EA52" s="176" t="e">
        <f t="shared" si="105"/>
        <v>#DIV/0!</v>
      </c>
      <c r="EB52" s="177" t="e">
        <f t="shared" si="41"/>
        <v>#DIV/0!</v>
      </c>
      <c r="EC52" s="166" t="e">
        <f t="shared" si="42"/>
        <v>#DIV/0!</v>
      </c>
      <c r="ED52" s="166" t="e">
        <f t="shared" si="43"/>
        <v>#DIV/0!</v>
      </c>
      <c r="EE52" s="166" t="e">
        <f t="shared" si="44"/>
        <v>#DIV/0!</v>
      </c>
      <c r="EF52" s="166" t="e">
        <f t="shared" si="45"/>
        <v>#DIV/0!</v>
      </c>
      <c r="EG52" s="166" t="e">
        <f t="shared" si="46"/>
        <v>#DIV/0!</v>
      </c>
      <c r="EH52" s="166" t="e">
        <f t="shared" si="47"/>
        <v>#DIV/0!</v>
      </c>
      <c r="EI52" s="166" t="e">
        <f t="shared" si="48"/>
        <v>#DIV/0!</v>
      </c>
      <c r="EJ52" s="166" t="e">
        <f t="shared" si="49"/>
        <v>#DIV/0!</v>
      </c>
      <c r="EK52" s="166" t="e">
        <f t="shared" si="50"/>
        <v>#DIV/0!</v>
      </c>
      <c r="EL52" s="177" t="e">
        <f t="shared" si="51"/>
        <v>#DIV/0!</v>
      </c>
      <c r="EM52" s="166" t="e">
        <f t="shared" si="52"/>
        <v>#DIV/0!</v>
      </c>
      <c r="EN52" s="166" t="e">
        <f t="shared" si="53"/>
        <v>#DIV/0!</v>
      </c>
      <c r="EO52" s="166" t="e">
        <f t="shared" si="54"/>
        <v>#DIV/0!</v>
      </c>
      <c r="EP52" s="166" t="e">
        <f t="shared" si="55"/>
        <v>#DIV/0!</v>
      </c>
      <c r="EQ52" s="166" t="e">
        <f t="shared" si="56"/>
        <v>#DIV/0!</v>
      </c>
      <c r="ER52" s="166" t="e">
        <f t="shared" si="57"/>
        <v>#DIV/0!</v>
      </c>
      <c r="ES52" s="166" t="e">
        <f t="shared" si="58"/>
        <v>#DIV/0!</v>
      </c>
      <c r="ET52" s="166" t="e">
        <f t="shared" si="59"/>
        <v>#DIV/0!</v>
      </c>
      <c r="EU52" s="166" t="e">
        <f t="shared" si="60"/>
        <v>#DIV/0!</v>
      </c>
      <c r="EV52" s="178" t="e">
        <f t="shared" si="106"/>
        <v>#DIV/0!</v>
      </c>
      <c r="EW52" s="177" t="e">
        <f t="shared" si="61"/>
        <v>#DIV/0!</v>
      </c>
      <c r="EX52" s="166" t="e">
        <f t="shared" si="62"/>
        <v>#DIV/0!</v>
      </c>
      <c r="EY52" s="166" t="e">
        <f t="shared" si="63"/>
        <v>#DIV/0!</v>
      </c>
      <c r="EZ52" s="166" t="e">
        <f t="shared" si="64"/>
        <v>#DIV/0!</v>
      </c>
      <c r="FA52" s="166" t="e">
        <f t="shared" si="65"/>
        <v>#DIV/0!</v>
      </c>
      <c r="FB52" s="166" t="e">
        <f t="shared" si="66"/>
        <v>#DIV/0!</v>
      </c>
      <c r="FC52" s="166" t="e">
        <f t="shared" si="67"/>
        <v>#DIV/0!</v>
      </c>
      <c r="FD52" s="166" t="e">
        <f t="shared" si="68"/>
        <v>#DIV/0!</v>
      </c>
      <c r="FE52" s="166" t="e">
        <f t="shared" si="69"/>
        <v>#DIV/0!</v>
      </c>
      <c r="FF52" s="166" t="e">
        <f t="shared" si="70"/>
        <v>#DIV/0!</v>
      </c>
      <c r="FG52" s="177" t="e">
        <f t="shared" si="71"/>
        <v>#DIV/0!</v>
      </c>
      <c r="FH52" s="166" t="e">
        <f t="shared" si="72"/>
        <v>#DIV/0!</v>
      </c>
      <c r="FI52" s="166" t="e">
        <f t="shared" si="73"/>
        <v>#DIV/0!</v>
      </c>
      <c r="FJ52" s="166" t="e">
        <f t="shared" si="74"/>
        <v>#DIV/0!</v>
      </c>
      <c r="FK52" s="166" t="e">
        <f t="shared" si="75"/>
        <v>#DIV/0!</v>
      </c>
      <c r="FL52" s="166" t="e">
        <f t="shared" si="76"/>
        <v>#DIV/0!</v>
      </c>
      <c r="FM52" s="166" t="e">
        <f t="shared" si="77"/>
        <v>#DIV/0!</v>
      </c>
      <c r="FN52" s="166" t="e">
        <f t="shared" si="78"/>
        <v>#DIV/0!</v>
      </c>
      <c r="FO52" s="166" t="e">
        <f t="shared" si="79"/>
        <v>#DIV/0!</v>
      </c>
      <c r="FP52" s="859" t="e">
        <f t="shared" si="80"/>
        <v>#DIV/0!</v>
      </c>
      <c r="FQ52" s="867" t="e">
        <f t="shared" si="107"/>
        <v>#DIV/0!</v>
      </c>
      <c r="FR52" s="177" t="e">
        <f t="shared" si="81"/>
        <v>#DIV/0!</v>
      </c>
      <c r="FS52" s="166" t="e">
        <f t="shared" si="82"/>
        <v>#DIV/0!</v>
      </c>
      <c r="FT52" s="166" t="e">
        <f t="shared" si="83"/>
        <v>#DIV/0!</v>
      </c>
      <c r="FU52" s="166" t="e">
        <f t="shared" si="84"/>
        <v>#DIV/0!</v>
      </c>
      <c r="FV52" s="166" t="e">
        <f t="shared" si="85"/>
        <v>#DIV/0!</v>
      </c>
      <c r="FW52" s="166" t="e">
        <f t="shared" si="86"/>
        <v>#DIV/0!</v>
      </c>
      <c r="FX52" s="166" t="e">
        <f t="shared" si="87"/>
        <v>#DIV/0!</v>
      </c>
      <c r="FY52" s="166" t="e">
        <f t="shared" si="88"/>
        <v>#DIV/0!</v>
      </c>
      <c r="FZ52" s="166" t="e">
        <f t="shared" si="89"/>
        <v>#DIV/0!</v>
      </c>
      <c r="GA52" s="166" t="e">
        <f t="shared" si="90"/>
        <v>#DIV/0!</v>
      </c>
      <c r="GD52" s="1713"/>
      <c r="GE52" s="195" t="e">
        <f t="shared" si="108"/>
        <v>#DIV/0!</v>
      </c>
      <c r="GF52" s="204" t="e">
        <f t="shared" si="109"/>
        <v>#DIV/0!</v>
      </c>
      <c r="GG52" s="197" t="e">
        <f t="shared" si="109"/>
        <v>#DIV/0!</v>
      </c>
      <c r="GH52" s="197" t="e">
        <f t="shared" si="109"/>
        <v>#DIV/0!</v>
      </c>
      <c r="GI52" s="197" t="e">
        <f t="shared" si="109"/>
        <v>#DIV/0!</v>
      </c>
      <c r="GJ52" s="197" t="e">
        <f t="shared" si="109"/>
        <v>#DIV/0!</v>
      </c>
      <c r="GK52" s="197" t="e">
        <f>HA52+#REF!</f>
        <v>#DIV/0!</v>
      </c>
      <c r="GL52" s="197" t="e">
        <f>HB52+#REF!</f>
        <v>#DIV/0!</v>
      </c>
      <c r="GM52" s="197" t="e">
        <f>HC52+#REF!</f>
        <v>#DIV/0!</v>
      </c>
      <c r="GN52" s="197" t="e">
        <f>HD52+#REF!</f>
        <v>#DIV/0!</v>
      </c>
      <c r="GO52" s="198" t="e">
        <f>HE52+#REF!</f>
        <v>#DIV/0!</v>
      </c>
      <c r="GP52" s="205" t="e">
        <f t="shared" si="110"/>
        <v>#DIV/0!</v>
      </c>
      <c r="GQ52" s="200" t="e">
        <f t="shared" si="157"/>
        <v>#DIV/0!</v>
      </c>
      <c r="GR52" s="201" t="e">
        <f t="shared" si="158"/>
        <v>#DIV/0!</v>
      </c>
      <c r="GS52" s="201" t="e">
        <f t="shared" si="159"/>
        <v>#DIV/0!</v>
      </c>
      <c r="GT52" s="201" t="e">
        <f t="shared" si="160"/>
        <v>#DIV/0!</v>
      </c>
      <c r="GU52" s="201" t="e">
        <f t="shared" si="161"/>
        <v>#DIV/0!</v>
      </c>
      <c r="GV52" s="201" t="e">
        <f t="shared" si="152"/>
        <v>#DIV/0!</v>
      </c>
      <c r="GW52" s="201" t="e">
        <f t="shared" si="153"/>
        <v>#DIV/0!</v>
      </c>
      <c r="GX52" s="201" t="e">
        <f t="shared" si="154"/>
        <v>#DIV/0!</v>
      </c>
      <c r="GY52" s="201" t="e">
        <f t="shared" si="155"/>
        <v>#DIV/0!</v>
      </c>
      <c r="GZ52" s="202" t="e">
        <f t="shared" si="156"/>
        <v>#DIV/0!</v>
      </c>
      <c r="HA52" s="203" t="e">
        <f t="shared" si="112"/>
        <v>#DIV/0!</v>
      </c>
      <c r="HB52" s="204" t="e">
        <f t="shared" si="162"/>
        <v>#DIV/0!</v>
      </c>
      <c r="HC52" s="197" t="e">
        <f t="shared" si="162"/>
        <v>#DIV/0!</v>
      </c>
      <c r="HD52" s="197" t="e">
        <f t="shared" si="162"/>
        <v>#DIV/0!</v>
      </c>
      <c r="HE52" s="197" t="e">
        <f t="shared" si="162"/>
        <v>#DIV/0!</v>
      </c>
      <c r="HF52" s="197" t="e">
        <f t="shared" si="162"/>
        <v>#DIV/0!</v>
      </c>
      <c r="HG52" s="197" t="e">
        <f t="shared" si="162"/>
        <v>#DIV/0!</v>
      </c>
      <c r="HH52" s="197" t="e">
        <f t="shared" si="162"/>
        <v>#DIV/0!</v>
      </c>
      <c r="HI52" s="197" t="e">
        <f t="shared" si="162"/>
        <v>#DIV/0!</v>
      </c>
      <c r="HJ52" s="197" t="e">
        <f t="shared" si="162"/>
        <v>#DIV/0!</v>
      </c>
      <c r="HK52" s="198" t="e">
        <f t="shared" si="162"/>
        <v>#DIV/0!</v>
      </c>
      <c r="HL52" s="203" t="e">
        <f t="shared" si="116"/>
        <v>#DIV/0!</v>
      </c>
      <c r="HM52" s="868" t="e">
        <f t="shared" si="163"/>
        <v>#DIV/0!</v>
      </c>
      <c r="HN52" s="869" t="e">
        <f t="shared" si="163"/>
        <v>#DIV/0!</v>
      </c>
      <c r="HO52" s="869" t="e">
        <f t="shared" si="163"/>
        <v>#DIV/0!</v>
      </c>
      <c r="HP52" s="869" t="e">
        <f t="shared" si="163"/>
        <v>#DIV/0!</v>
      </c>
      <c r="HQ52" s="869" t="e">
        <f t="shared" si="163"/>
        <v>#DIV/0!</v>
      </c>
      <c r="HR52" s="869" t="e">
        <f t="shared" si="163"/>
        <v>#DIV/0!</v>
      </c>
      <c r="HS52" s="869" t="e">
        <f t="shared" si="163"/>
        <v>#DIV/0!</v>
      </c>
      <c r="HT52" s="869" t="e">
        <f t="shared" si="163"/>
        <v>#DIV/0!</v>
      </c>
      <c r="HU52" s="869" t="e">
        <f t="shared" si="163"/>
        <v>#DIV/0!</v>
      </c>
      <c r="HV52" s="870" t="e">
        <f t="shared" si="163"/>
        <v>#DIV/0!</v>
      </c>
    </row>
    <row r="53" spans="1:230" ht="15.75" customHeight="1" thickBot="1" x14ac:dyDescent="0.2">
      <c r="A53" s="191">
        <v>90</v>
      </c>
      <c r="B53" s="192"/>
      <c r="C53" s="193"/>
      <c r="D53" s="193"/>
      <c r="E53" s="193"/>
      <c r="F53" s="193"/>
      <c r="G53" s="194"/>
      <c r="H53" s="194"/>
      <c r="I53" s="194"/>
      <c r="J53" s="194"/>
      <c r="K53" s="194"/>
      <c r="L53" s="166">
        <v>0</v>
      </c>
      <c r="M53" s="166">
        <v>0</v>
      </c>
      <c r="N53" s="166">
        <v>0</v>
      </c>
      <c r="O53" s="166">
        <v>0</v>
      </c>
      <c r="P53" s="166">
        <v>0</v>
      </c>
      <c r="Q53" s="166">
        <v>0</v>
      </c>
      <c r="R53" s="166">
        <v>0</v>
      </c>
      <c r="S53" s="166">
        <v>0</v>
      </c>
      <c r="T53" s="166">
        <v>0</v>
      </c>
      <c r="U53" s="859">
        <v>0</v>
      </c>
      <c r="V53" s="866">
        <f t="shared" si="95"/>
        <v>0</v>
      </c>
      <c r="W53" s="861">
        <f t="shared" si="96"/>
        <v>0</v>
      </c>
      <c r="X53" s="169">
        <v>0</v>
      </c>
      <c r="Y53" s="170">
        <v>0</v>
      </c>
      <c r="Z53" s="170">
        <v>0</v>
      </c>
      <c r="AA53" s="170">
        <v>0</v>
      </c>
      <c r="AB53" s="170">
        <v>0</v>
      </c>
      <c r="AC53" s="170">
        <v>0</v>
      </c>
      <c r="AD53" s="170">
        <v>0</v>
      </c>
      <c r="AE53" s="170">
        <v>0</v>
      </c>
      <c r="AF53" s="170">
        <v>0</v>
      </c>
      <c r="AG53" s="170">
        <v>0</v>
      </c>
      <c r="AH53" s="169">
        <v>0</v>
      </c>
      <c r="AI53" s="170">
        <v>0</v>
      </c>
      <c r="AJ53" s="170">
        <v>0</v>
      </c>
      <c r="AK53" s="170">
        <v>0</v>
      </c>
      <c r="AL53" s="170">
        <v>0</v>
      </c>
      <c r="AM53" s="170">
        <v>0</v>
      </c>
      <c r="AN53" s="170">
        <v>0</v>
      </c>
      <c r="AO53" s="170">
        <v>0</v>
      </c>
      <c r="AP53" s="170">
        <v>0</v>
      </c>
      <c r="AQ53" s="170">
        <v>0</v>
      </c>
      <c r="AR53" s="171">
        <f t="shared" si="97"/>
        <v>0</v>
      </c>
      <c r="AS53" s="169">
        <v>0</v>
      </c>
      <c r="AT53" s="170">
        <v>0</v>
      </c>
      <c r="AU53" s="170">
        <v>0</v>
      </c>
      <c r="AV53" s="170">
        <v>0</v>
      </c>
      <c r="AW53" s="170">
        <v>0</v>
      </c>
      <c r="AX53" s="170">
        <v>0</v>
      </c>
      <c r="AY53" s="170">
        <v>0</v>
      </c>
      <c r="AZ53" s="170">
        <v>0</v>
      </c>
      <c r="BA53" s="170">
        <v>0</v>
      </c>
      <c r="BB53" s="170">
        <v>0</v>
      </c>
      <c r="BC53" s="169">
        <v>0</v>
      </c>
      <c r="BD53" s="170">
        <v>0</v>
      </c>
      <c r="BE53" s="170">
        <v>0</v>
      </c>
      <c r="BF53" s="170">
        <v>0</v>
      </c>
      <c r="BG53" s="170">
        <v>0</v>
      </c>
      <c r="BH53" s="170">
        <v>0</v>
      </c>
      <c r="BI53" s="170">
        <v>0</v>
      </c>
      <c r="BJ53" s="170">
        <v>0</v>
      </c>
      <c r="BK53" s="170">
        <v>0</v>
      </c>
      <c r="BL53" s="170">
        <v>0</v>
      </c>
      <c r="BM53" s="862">
        <f t="shared" si="98"/>
        <v>0</v>
      </c>
      <c r="BN53" s="169">
        <v>0</v>
      </c>
      <c r="BO53" s="170">
        <v>0</v>
      </c>
      <c r="BP53" s="170">
        <v>0</v>
      </c>
      <c r="BQ53" s="170">
        <v>0</v>
      </c>
      <c r="BR53" s="170">
        <v>0</v>
      </c>
      <c r="BS53" s="170">
        <v>0</v>
      </c>
      <c r="BT53" s="170">
        <v>0</v>
      </c>
      <c r="BU53" s="170">
        <v>0</v>
      </c>
      <c r="BV53" s="170">
        <v>0</v>
      </c>
      <c r="BW53" s="170">
        <v>0</v>
      </c>
      <c r="BX53" s="172" t="e">
        <f t="shared" si="99"/>
        <v>#DIV/0!</v>
      </c>
      <c r="BY53" s="173" t="e">
        <f t="shared" si="100"/>
        <v>#DIV/0!</v>
      </c>
      <c r="BZ53" s="169" t="e">
        <f t="shared" si="117"/>
        <v>#DIV/0!</v>
      </c>
      <c r="CA53" s="170" t="e">
        <f t="shared" si="118"/>
        <v>#DIV/0!</v>
      </c>
      <c r="CB53" s="170" t="e">
        <f t="shared" si="119"/>
        <v>#DIV/0!</v>
      </c>
      <c r="CC53" s="170" t="e">
        <f t="shared" si="120"/>
        <v>#DIV/0!</v>
      </c>
      <c r="CD53" s="170" t="e">
        <f t="shared" si="121"/>
        <v>#DIV/0!</v>
      </c>
      <c r="CE53" s="170" t="e">
        <f t="shared" si="122"/>
        <v>#DIV/0!</v>
      </c>
      <c r="CF53" s="170" t="e">
        <f t="shared" si="123"/>
        <v>#DIV/0!</v>
      </c>
      <c r="CG53" s="170" t="e">
        <f t="shared" si="124"/>
        <v>#DIV/0!</v>
      </c>
      <c r="CH53" s="170" t="e">
        <f t="shared" si="125"/>
        <v>#DIV/0!</v>
      </c>
      <c r="CI53" s="170" t="e">
        <f t="shared" si="126"/>
        <v>#DIV/0!</v>
      </c>
      <c r="CJ53" s="169" t="e">
        <f t="shared" si="127"/>
        <v>#DIV/0!</v>
      </c>
      <c r="CK53" s="170" t="e">
        <f t="shared" si="128"/>
        <v>#DIV/0!</v>
      </c>
      <c r="CL53" s="170" t="e">
        <f t="shared" si="129"/>
        <v>#DIV/0!</v>
      </c>
      <c r="CM53" s="170" t="e">
        <f t="shared" si="130"/>
        <v>#DIV/0!</v>
      </c>
      <c r="CN53" s="170" t="e">
        <f t="shared" si="131"/>
        <v>#DIV/0!</v>
      </c>
      <c r="CO53" s="170" t="e">
        <f t="shared" si="132"/>
        <v>#DIV/0!</v>
      </c>
      <c r="CP53" s="170" t="e">
        <f t="shared" si="22"/>
        <v>#DIV/0!</v>
      </c>
      <c r="CQ53" s="170" t="e">
        <f t="shared" si="22"/>
        <v>#DIV/0!</v>
      </c>
      <c r="CR53" s="170" t="e">
        <f t="shared" si="22"/>
        <v>#DIV/0!</v>
      </c>
      <c r="CS53" s="170" t="e">
        <f t="shared" si="22"/>
        <v>#DIV/0!</v>
      </c>
      <c r="CT53" s="174" t="e">
        <f t="shared" si="101"/>
        <v>#DIV/0!</v>
      </c>
      <c r="CU53" s="169" t="e">
        <f t="shared" si="133"/>
        <v>#DIV/0!</v>
      </c>
      <c r="CV53" s="170" t="e">
        <f t="shared" si="134"/>
        <v>#DIV/0!</v>
      </c>
      <c r="CW53" s="170" t="e">
        <f t="shared" si="135"/>
        <v>#DIV/0!</v>
      </c>
      <c r="CX53" s="170" t="e">
        <f t="shared" si="136"/>
        <v>#DIV/0!</v>
      </c>
      <c r="CY53" s="170" t="e">
        <f t="shared" si="137"/>
        <v>#DIV/0!</v>
      </c>
      <c r="CZ53" s="170" t="e">
        <f t="shared" si="138"/>
        <v>#DIV/0!</v>
      </c>
      <c r="DA53" s="170" t="e">
        <f t="shared" si="139"/>
        <v>#DIV/0!</v>
      </c>
      <c r="DB53" s="170" t="e">
        <f t="shared" si="140"/>
        <v>#DIV/0!</v>
      </c>
      <c r="DC53" s="170" t="e">
        <f t="shared" si="141"/>
        <v>#DIV/0!</v>
      </c>
      <c r="DD53" s="170" t="e">
        <f t="shared" si="142"/>
        <v>#DIV/0!</v>
      </c>
      <c r="DE53" s="169" t="e">
        <f t="shared" si="143"/>
        <v>#DIV/0!</v>
      </c>
      <c r="DF53" s="170" t="e">
        <f t="shared" si="144"/>
        <v>#DIV/0!</v>
      </c>
      <c r="DG53" s="170" t="e">
        <f t="shared" si="145"/>
        <v>#DIV/0!</v>
      </c>
      <c r="DH53" s="170" t="e">
        <f t="shared" si="146"/>
        <v>#DIV/0!</v>
      </c>
      <c r="DI53" s="170" t="e">
        <f t="shared" si="147"/>
        <v>#DIV/0!</v>
      </c>
      <c r="DJ53" s="170" t="e">
        <f t="shared" si="148"/>
        <v>#DIV/0!</v>
      </c>
      <c r="DK53" s="170" t="e">
        <f t="shared" si="39"/>
        <v>#DIV/0!</v>
      </c>
      <c r="DL53" s="170" t="e">
        <f t="shared" si="39"/>
        <v>#DIV/0!</v>
      </c>
      <c r="DM53" s="170" t="e">
        <f t="shared" si="39"/>
        <v>#DIV/0!</v>
      </c>
      <c r="DN53" s="863" t="e">
        <f t="shared" si="39"/>
        <v>#DIV/0!</v>
      </c>
      <c r="DO53" s="864" t="e">
        <f t="shared" si="102"/>
        <v>#DIV/0!</v>
      </c>
      <c r="DP53" s="169" t="e">
        <f t="shared" si="169"/>
        <v>#DIV/0!</v>
      </c>
      <c r="DQ53" s="170" t="e">
        <f t="shared" si="170"/>
        <v>#DIV/0!</v>
      </c>
      <c r="DR53" s="170" t="e">
        <f t="shared" si="171"/>
        <v>#DIV/0!</v>
      </c>
      <c r="DS53" s="170" t="e">
        <f t="shared" si="172"/>
        <v>#DIV/0!</v>
      </c>
      <c r="DT53" s="170" t="e">
        <f t="shared" si="173"/>
        <v>#DIV/0!</v>
      </c>
      <c r="DU53" s="170" t="e">
        <f t="shared" si="164"/>
        <v>#DIV/0!</v>
      </c>
      <c r="DV53" s="170" t="e">
        <f t="shared" si="165"/>
        <v>#DIV/0!</v>
      </c>
      <c r="DW53" s="170" t="e">
        <f t="shared" si="166"/>
        <v>#DIV/0!</v>
      </c>
      <c r="DX53" s="170" t="e">
        <f t="shared" si="167"/>
        <v>#DIV/0!</v>
      </c>
      <c r="DY53" s="170" t="e">
        <f t="shared" si="168"/>
        <v>#DIV/0!</v>
      </c>
      <c r="DZ53" s="175" t="e">
        <f t="shared" si="104"/>
        <v>#DIV/0!</v>
      </c>
      <c r="EA53" s="176" t="e">
        <f t="shared" si="105"/>
        <v>#DIV/0!</v>
      </c>
      <c r="EB53" s="177" t="e">
        <f t="shared" si="41"/>
        <v>#DIV/0!</v>
      </c>
      <c r="EC53" s="166" t="e">
        <f t="shared" si="42"/>
        <v>#DIV/0!</v>
      </c>
      <c r="ED53" s="166" t="e">
        <f t="shared" si="43"/>
        <v>#DIV/0!</v>
      </c>
      <c r="EE53" s="166" t="e">
        <f t="shared" si="44"/>
        <v>#DIV/0!</v>
      </c>
      <c r="EF53" s="166" t="e">
        <f t="shared" si="45"/>
        <v>#DIV/0!</v>
      </c>
      <c r="EG53" s="166" t="e">
        <f t="shared" si="46"/>
        <v>#DIV/0!</v>
      </c>
      <c r="EH53" s="166" t="e">
        <f t="shared" si="47"/>
        <v>#DIV/0!</v>
      </c>
      <c r="EI53" s="166" t="e">
        <f t="shared" si="48"/>
        <v>#DIV/0!</v>
      </c>
      <c r="EJ53" s="166" t="e">
        <f t="shared" si="49"/>
        <v>#DIV/0!</v>
      </c>
      <c r="EK53" s="166" t="e">
        <f t="shared" si="50"/>
        <v>#DIV/0!</v>
      </c>
      <c r="EL53" s="177" t="e">
        <f t="shared" si="51"/>
        <v>#DIV/0!</v>
      </c>
      <c r="EM53" s="166" t="e">
        <f t="shared" si="52"/>
        <v>#DIV/0!</v>
      </c>
      <c r="EN53" s="166" t="e">
        <f t="shared" si="53"/>
        <v>#DIV/0!</v>
      </c>
      <c r="EO53" s="166" t="e">
        <f t="shared" si="54"/>
        <v>#DIV/0!</v>
      </c>
      <c r="EP53" s="166" t="e">
        <f t="shared" si="55"/>
        <v>#DIV/0!</v>
      </c>
      <c r="EQ53" s="166" t="e">
        <f t="shared" si="56"/>
        <v>#DIV/0!</v>
      </c>
      <c r="ER53" s="166" t="e">
        <f t="shared" si="57"/>
        <v>#DIV/0!</v>
      </c>
      <c r="ES53" s="166" t="e">
        <f t="shared" si="58"/>
        <v>#DIV/0!</v>
      </c>
      <c r="ET53" s="166" t="e">
        <f t="shared" si="59"/>
        <v>#DIV/0!</v>
      </c>
      <c r="EU53" s="166" t="e">
        <f t="shared" si="60"/>
        <v>#DIV/0!</v>
      </c>
      <c r="EV53" s="178" t="e">
        <f t="shared" si="106"/>
        <v>#DIV/0!</v>
      </c>
      <c r="EW53" s="177" t="e">
        <f t="shared" si="61"/>
        <v>#DIV/0!</v>
      </c>
      <c r="EX53" s="166" t="e">
        <f t="shared" si="62"/>
        <v>#DIV/0!</v>
      </c>
      <c r="EY53" s="166" t="e">
        <f t="shared" si="63"/>
        <v>#DIV/0!</v>
      </c>
      <c r="EZ53" s="166" t="e">
        <f t="shared" si="64"/>
        <v>#DIV/0!</v>
      </c>
      <c r="FA53" s="166" t="e">
        <f t="shared" si="65"/>
        <v>#DIV/0!</v>
      </c>
      <c r="FB53" s="166" t="e">
        <f t="shared" si="66"/>
        <v>#DIV/0!</v>
      </c>
      <c r="FC53" s="166" t="e">
        <f t="shared" si="67"/>
        <v>#DIV/0!</v>
      </c>
      <c r="FD53" s="166" t="e">
        <f t="shared" si="68"/>
        <v>#DIV/0!</v>
      </c>
      <c r="FE53" s="166" t="e">
        <f t="shared" si="69"/>
        <v>#DIV/0!</v>
      </c>
      <c r="FF53" s="166" t="e">
        <f t="shared" si="70"/>
        <v>#DIV/0!</v>
      </c>
      <c r="FG53" s="177" t="e">
        <f t="shared" si="71"/>
        <v>#DIV/0!</v>
      </c>
      <c r="FH53" s="166" t="e">
        <f t="shared" si="72"/>
        <v>#DIV/0!</v>
      </c>
      <c r="FI53" s="166" t="e">
        <f t="shared" si="73"/>
        <v>#DIV/0!</v>
      </c>
      <c r="FJ53" s="166" t="e">
        <f t="shared" si="74"/>
        <v>#DIV/0!</v>
      </c>
      <c r="FK53" s="166" t="e">
        <f t="shared" si="75"/>
        <v>#DIV/0!</v>
      </c>
      <c r="FL53" s="166" t="e">
        <f t="shared" si="76"/>
        <v>#DIV/0!</v>
      </c>
      <c r="FM53" s="166" t="e">
        <f t="shared" si="77"/>
        <v>#DIV/0!</v>
      </c>
      <c r="FN53" s="166" t="e">
        <f t="shared" si="78"/>
        <v>#DIV/0!</v>
      </c>
      <c r="FO53" s="166" t="e">
        <f t="shared" si="79"/>
        <v>#DIV/0!</v>
      </c>
      <c r="FP53" s="859" t="e">
        <f t="shared" si="80"/>
        <v>#DIV/0!</v>
      </c>
      <c r="FQ53" s="867" t="e">
        <f t="shared" si="107"/>
        <v>#DIV/0!</v>
      </c>
      <c r="FR53" s="177" t="e">
        <f t="shared" si="81"/>
        <v>#DIV/0!</v>
      </c>
      <c r="FS53" s="166" t="e">
        <f t="shared" si="82"/>
        <v>#DIV/0!</v>
      </c>
      <c r="FT53" s="166" t="e">
        <f t="shared" si="83"/>
        <v>#DIV/0!</v>
      </c>
      <c r="FU53" s="166" t="e">
        <f t="shared" si="84"/>
        <v>#DIV/0!</v>
      </c>
      <c r="FV53" s="166" t="e">
        <f t="shared" si="85"/>
        <v>#DIV/0!</v>
      </c>
      <c r="FW53" s="166" t="e">
        <f t="shared" si="86"/>
        <v>#DIV/0!</v>
      </c>
      <c r="FX53" s="166" t="e">
        <f t="shared" si="87"/>
        <v>#DIV/0!</v>
      </c>
      <c r="FY53" s="166" t="e">
        <f t="shared" si="88"/>
        <v>#DIV/0!</v>
      </c>
      <c r="FZ53" s="166" t="e">
        <f t="shared" si="89"/>
        <v>#DIV/0!</v>
      </c>
      <c r="GA53" s="166" t="e">
        <f t="shared" si="90"/>
        <v>#DIV/0!</v>
      </c>
      <c r="GD53" s="1713"/>
      <c r="GE53" s="195" t="e">
        <f t="shared" si="108"/>
        <v>#DIV/0!</v>
      </c>
      <c r="GF53" s="204" t="e">
        <f t="shared" si="109"/>
        <v>#DIV/0!</v>
      </c>
      <c r="GG53" s="197" t="e">
        <f t="shared" si="109"/>
        <v>#DIV/0!</v>
      </c>
      <c r="GH53" s="197" t="e">
        <f t="shared" si="109"/>
        <v>#DIV/0!</v>
      </c>
      <c r="GI53" s="197" t="e">
        <f t="shared" si="109"/>
        <v>#DIV/0!</v>
      </c>
      <c r="GJ53" s="197" t="e">
        <f t="shared" si="109"/>
        <v>#DIV/0!</v>
      </c>
      <c r="GK53" s="197" t="e">
        <f>HA53+#REF!</f>
        <v>#DIV/0!</v>
      </c>
      <c r="GL53" s="197" t="e">
        <f>HB53+#REF!</f>
        <v>#DIV/0!</v>
      </c>
      <c r="GM53" s="197" t="e">
        <f>HC53+#REF!</f>
        <v>#DIV/0!</v>
      </c>
      <c r="GN53" s="197" t="e">
        <f>HD53+#REF!</f>
        <v>#DIV/0!</v>
      </c>
      <c r="GO53" s="198" t="e">
        <f>HE53+#REF!</f>
        <v>#DIV/0!</v>
      </c>
      <c r="GP53" s="205" t="e">
        <f t="shared" si="110"/>
        <v>#DIV/0!</v>
      </c>
      <c r="GQ53" s="200" t="e">
        <f t="shared" si="157"/>
        <v>#DIV/0!</v>
      </c>
      <c r="GR53" s="201" t="e">
        <f t="shared" si="158"/>
        <v>#DIV/0!</v>
      </c>
      <c r="GS53" s="201" t="e">
        <f t="shared" si="159"/>
        <v>#DIV/0!</v>
      </c>
      <c r="GT53" s="201" t="e">
        <f t="shared" si="160"/>
        <v>#DIV/0!</v>
      </c>
      <c r="GU53" s="201" t="e">
        <f t="shared" si="161"/>
        <v>#DIV/0!</v>
      </c>
      <c r="GV53" s="201" t="e">
        <f t="shared" si="152"/>
        <v>#DIV/0!</v>
      </c>
      <c r="GW53" s="201" t="e">
        <f t="shared" si="153"/>
        <v>#DIV/0!</v>
      </c>
      <c r="GX53" s="201" t="e">
        <f t="shared" si="154"/>
        <v>#DIV/0!</v>
      </c>
      <c r="GY53" s="201" t="e">
        <f t="shared" si="155"/>
        <v>#DIV/0!</v>
      </c>
      <c r="GZ53" s="202" t="e">
        <f t="shared" si="156"/>
        <v>#DIV/0!</v>
      </c>
      <c r="HA53" s="203" t="e">
        <f t="shared" si="112"/>
        <v>#DIV/0!</v>
      </c>
      <c r="HB53" s="204" t="e">
        <f t="shared" si="162"/>
        <v>#DIV/0!</v>
      </c>
      <c r="HC53" s="197" t="e">
        <f t="shared" si="162"/>
        <v>#DIV/0!</v>
      </c>
      <c r="HD53" s="197" t="e">
        <f t="shared" si="162"/>
        <v>#DIV/0!</v>
      </c>
      <c r="HE53" s="197" t="e">
        <f t="shared" si="162"/>
        <v>#DIV/0!</v>
      </c>
      <c r="HF53" s="197" t="e">
        <f t="shared" si="162"/>
        <v>#DIV/0!</v>
      </c>
      <c r="HG53" s="197" t="e">
        <f t="shared" si="162"/>
        <v>#DIV/0!</v>
      </c>
      <c r="HH53" s="197" t="e">
        <f t="shared" si="162"/>
        <v>#DIV/0!</v>
      </c>
      <c r="HI53" s="197" t="e">
        <f t="shared" si="162"/>
        <v>#DIV/0!</v>
      </c>
      <c r="HJ53" s="197" t="e">
        <f t="shared" si="162"/>
        <v>#DIV/0!</v>
      </c>
      <c r="HK53" s="198" t="e">
        <f t="shared" si="162"/>
        <v>#DIV/0!</v>
      </c>
      <c r="HL53" s="203" t="e">
        <f t="shared" si="116"/>
        <v>#DIV/0!</v>
      </c>
      <c r="HM53" s="868" t="e">
        <f t="shared" si="163"/>
        <v>#DIV/0!</v>
      </c>
      <c r="HN53" s="869" t="e">
        <f t="shared" si="163"/>
        <v>#DIV/0!</v>
      </c>
      <c r="HO53" s="869" t="e">
        <f t="shared" si="163"/>
        <v>#DIV/0!</v>
      </c>
      <c r="HP53" s="869" t="e">
        <f t="shared" si="163"/>
        <v>#DIV/0!</v>
      </c>
      <c r="HQ53" s="869" t="e">
        <f t="shared" si="163"/>
        <v>#DIV/0!</v>
      </c>
      <c r="HR53" s="869" t="e">
        <f t="shared" si="163"/>
        <v>#DIV/0!</v>
      </c>
      <c r="HS53" s="869" t="e">
        <f t="shared" si="163"/>
        <v>#DIV/0!</v>
      </c>
      <c r="HT53" s="869" t="e">
        <f t="shared" si="163"/>
        <v>#DIV/0!</v>
      </c>
      <c r="HU53" s="869" t="e">
        <f t="shared" si="163"/>
        <v>#DIV/0!</v>
      </c>
      <c r="HV53" s="870" t="e">
        <f t="shared" si="163"/>
        <v>#DIV/0!</v>
      </c>
    </row>
    <row r="54" spans="1:230" ht="15.75" customHeight="1" thickBot="1" x14ac:dyDescent="0.2">
      <c r="A54" s="191">
        <v>92</v>
      </c>
      <c r="B54" s="192"/>
      <c r="C54" s="193"/>
      <c r="D54" s="193"/>
      <c r="E54" s="193"/>
      <c r="F54" s="193"/>
      <c r="G54" s="194"/>
      <c r="H54" s="194"/>
      <c r="I54" s="194"/>
      <c r="J54" s="194"/>
      <c r="K54" s="194"/>
      <c r="L54" s="166">
        <v>0</v>
      </c>
      <c r="M54" s="166">
        <v>0</v>
      </c>
      <c r="N54" s="166">
        <v>0</v>
      </c>
      <c r="O54" s="166">
        <v>0</v>
      </c>
      <c r="P54" s="166">
        <v>0</v>
      </c>
      <c r="Q54" s="166">
        <v>0</v>
      </c>
      <c r="R54" s="166">
        <v>0</v>
      </c>
      <c r="S54" s="166">
        <v>0</v>
      </c>
      <c r="T54" s="166">
        <v>0</v>
      </c>
      <c r="U54" s="859">
        <v>0</v>
      </c>
      <c r="V54" s="866">
        <f t="shared" si="95"/>
        <v>0</v>
      </c>
      <c r="W54" s="861">
        <f t="shared" si="96"/>
        <v>0</v>
      </c>
      <c r="X54" s="169">
        <v>0</v>
      </c>
      <c r="Y54" s="170">
        <v>0</v>
      </c>
      <c r="Z54" s="170">
        <v>0</v>
      </c>
      <c r="AA54" s="170">
        <v>0</v>
      </c>
      <c r="AB54" s="170">
        <v>0</v>
      </c>
      <c r="AC54" s="170">
        <v>0</v>
      </c>
      <c r="AD54" s="170">
        <v>0</v>
      </c>
      <c r="AE54" s="170">
        <v>0</v>
      </c>
      <c r="AF54" s="170">
        <v>0</v>
      </c>
      <c r="AG54" s="170">
        <v>0</v>
      </c>
      <c r="AH54" s="169">
        <v>0</v>
      </c>
      <c r="AI54" s="170">
        <v>0</v>
      </c>
      <c r="AJ54" s="170">
        <v>0</v>
      </c>
      <c r="AK54" s="170">
        <v>0</v>
      </c>
      <c r="AL54" s="170">
        <v>0</v>
      </c>
      <c r="AM54" s="170">
        <v>0</v>
      </c>
      <c r="AN54" s="170">
        <v>0</v>
      </c>
      <c r="AO54" s="170">
        <v>0</v>
      </c>
      <c r="AP54" s="170">
        <v>0</v>
      </c>
      <c r="AQ54" s="170">
        <v>0</v>
      </c>
      <c r="AR54" s="171">
        <f t="shared" si="97"/>
        <v>0</v>
      </c>
      <c r="AS54" s="169">
        <v>0</v>
      </c>
      <c r="AT54" s="170">
        <v>0</v>
      </c>
      <c r="AU54" s="170">
        <v>0</v>
      </c>
      <c r="AV54" s="170">
        <v>0</v>
      </c>
      <c r="AW54" s="170">
        <v>0</v>
      </c>
      <c r="AX54" s="170">
        <v>0</v>
      </c>
      <c r="AY54" s="170">
        <v>0</v>
      </c>
      <c r="AZ54" s="170">
        <v>0</v>
      </c>
      <c r="BA54" s="170">
        <v>0</v>
      </c>
      <c r="BB54" s="170">
        <v>0</v>
      </c>
      <c r="BC54" s="169">
        <v>0</v>
      </c>
      <c r="BD54" s="170">
        <v>0</v>
      </c>
      <c r="BE54" s="170">
        <v>0</v>
      </c>
      <c r="BF54" s="170">
        <v>0</v>
      </c>
      <c r="BG54" s="170">
        <v>0</v>
      </c>
      <c r="BH54" s="170">
        <v>0</v>
      </c>
      <c r="BI54" s="170">
        <v>0</v>
      </c>
      <c r="BJ54" s="170">
        <v>0</v>
      </c>
      <c r="BK54" s="170">
        <v>0</v>
      </c>
      <c r="BL54" s="170">
        <v>0</v>
      </c>
      <c r="BM54" s="862">
        <f t="shared" si="98"/>
        <v>0</v>
      </c>
      <c r="BN54" s="169">
        <v>0</v>
      </c>
      <c r="BO54" s="170">
        <v>0</v>
      </c>
      <c r="BP54" s="170">
        <v>0</v>
      </c>
      <c r="BQ54" s="170">
        <v>0</v>
      </c>
      <c r="BR54" s="170">
        <v>0</v>
      </c>
      <c r="BS54" s="170">
        <v>0</v>
      </c>
      <c r="BT54" s="170">
        <v>0</v>
      </c>
      <c r="BU54" s="170">
        <v>0</v>
      </c>
      <c r="BV54" s="170">
        <v>0</v>
      </c>
      <c r="BW54" s="170">
        <v>0</v>
      </c>
      <c r="BX54" s="172" t="e">
        <f t="shared" si="99"/>
        <v>#DIV/0!</v>
      </c>
      <c r="BY54" s="173" t="e">
        <f t="shared" si="100"/>
        <v>#DIV/0!</v>
      </c>
      <c r="BZ54" s="169" t="e">
        <f t="shared" si="117"/>
        <v>#DIV/0!</v>
      </c>
      <c r="CA54" s="170" t="e">
        <f t="shared" si="118"/>
        <v>#DIV/0!</v>
      </c>
      <c r="CB54" s="170" t="e">
        <f t="shared" si="119"/>
        <v>#DIV/0!</v>
      </c>
      <c r="CC54" s="170" t="e">
        <f t="shared" si="120"/>
        <v>#DIV/0!</v>
      </c>
      <c r="CD54" s="170" t="e">
        <f t="shared" si="121"/>
        <v>#DIV/0!</v>
      </c>
      <c r="CE54" s="170" t="e">
        <f t="shared" si="122"/>
        <v>#DIV/0!</v>
      </c>
      <c r="CF54" s="170" t="e">
        <f t="shared" si="123"/>
        <v>#DIV/0!</v>
      </c>
      <c r="CG54" s="170" t="e">
        <f t="shared" si="124"/>
        <v>#DIV/0!</v>
      </c>
      <c r="CH54" s="170" t="e">
        <f t="shared" si="125"/>
        <v>#DIV/0!</v>
      </c>
      <c r="CI54" s="170" t="e">
        <f t="shared" si="126"/>
        <v>#DIV/0!</v>
      </c>
      <c r="CJ54" s="169" t="e">
        <f t="shared" si="127"/>
        <v>#DIV/0!</v>
      </c>
      <c r="CK54" s="170" t="e">
        <f t="shared" si="128"/>
        <v>#DIV/0!</v>
      </c>
      <c r="CL54" s="170" t="e">
        <f t="shared" si="129"/>
        <v>#DIV/0!</v>
      </c>
      <c r="CM54" s="170" t="e">
        <f t="shared" si="130"/>
        <v>#DIV/0!</v>
      </c>
      <c r="CN54" s="170" t="e">
        <f t="shared" si="131"/>
        <v>#DIV/0!</v>
      </c>
      <c r="CO54" s="170" t="e">
        <f t="shared" si="132"/>
        <v>#DIV/0!</v>
      </c>
      <c r="CP54" s="170" t="e">
        <f t="shared" si="22"/>
        <v>#DIV/0!</v>
      </c>
      <c r="CQ54" s="170" t="e">
        <f t="shared" si="22"/>
        <v>#DIV/0!</v>
      </c>
      <c r="CR54" s="170" t="e">
        <f t="shared" si="22"/>
        <v>#DIV/0!</v>
      </c>
      <c r="CS54" s="170" t="e">
        <f t="shared" si="22"/>
        <v>#DIV/0!</v>
      </c>
      <c r="CT54" s="174" t="e">
        <f t="shared" si="101"/>
        <v>#DIV/0!</v>
      </c>
      <c r="CU54" s="169" t="e">
        <f t="shared" si="133"/>
        <v>#DIV/0!</v>
      </c>
      <c r="CV54" s="170" t="e">
        <f t="shared" si="134"/>
        <v>#DIV/0!</v>
      </c>
      <c r="CW54" s="170" t="e">
        <f t="shared" si="135"/>
        <v>#DIV/0!</v>
      </c>
      <c r="CX54" s="170" t="e">
        <f t="shared" si="136"/>
        <v>#DIV/0!</v>
      </c>
      <c r="CY54" s="170" t="e">
        <f t="shared" si="137"/>
        <v>#DIV/0!</v>
      </c>
      <c r="CZ54" s="170" t="e">
        <f t="shared" si="138"/>
        <v>#DIV/0!</v>
      </c>
      <c r="DA54" s="170" t="e">
        <f t="shared" si="139"/>
        <v>#DIV/0!</v>
      </c>
      <c r="DB54" s="170" t="e">
        <f t="shared" si="140"/>
        <v>#DIV/0!</v>
      </c>
      <c r="DC54" s="170" t="e">
        <f t="shared" si="141"/>
        <v>#DIV/0!</v>
      </c>
      <c r="DD54" s="170" t="e">
        <f t="shared" si="142"/>
        <v>#DIV/0!</v>
      </c>
      <c r="DE54" s="169" t="e">
        <f t="shared" si="143"/>
        <v>#DIV/0!</v>
      </c>
      <c r="DF54" s="170" t="e">
        <f t="shared" si="144"/>
        <v>#DIV/0!</v>
      </c>
      <c r="DG54" s="170" t="e">
        <f t="shared" si="145"/>
        <v>#DIV/0!</v>
      </c>
      <c r="DH54" s="170" t="e">
        <f t="shared" si="146"/>
        <v>#DIV/0!</v>
      </c>
      <c r="DI54" s="170" t="e">
        <f t="shared" si="147"/>
        <v>#DIV/0!</v>
      </c>
      <c r="DJ54" s="170" t="e">
        <f t="shared" si="148"/>
        <v>#DIV/0!</v>
      </c>
      <c r="DK54" s="170" t="e">
        <f t="shared" si="39"/>
        <v>#DIV/0!</v>
      </c>
      <c r="DL54" s="170" t="e">
        <f t="shared" si="39"/>
        <v>#DIV/0!</v>
      </c>
      <c r="DM54" s="170" t="e">
        <f t="shared" si="39"/>
        <v>#DIV/0!</v>
      </c>
      <c r="DN54" s="863" t="e">
        <f t="shared" si="39"/>
        <v>#DIV/0!</v>
      </c>
      <c r="DO54" s="864" t="e">
        <f t="shared" si="102"/>
        <v>#DIV/0!</v>
      </c>
      <c r="DP54" s="169" t="e">
        <f t="shared" si="169"/>
        <v>#DIV/0!</v>
      </c>
      <c r="DQ54" s="170" t="e">
        <f t="shared" si="170"/>
        <v>#DIV/0!</v>
      </c>
      <c r="DR54" s="170" t="e">
        <f t="shared" si="171"/>
        <v>#DIV/0!</v>
      </c>
      <c r="DS54" s="170" t="e">
        <f t="shared" si="172"/>
        <v>#DIV/0!</v>
      </c>
      <c r="DT54" s="170" t="e">
        <f t="shared" si="173"/>
        <v>#DIV/0!</v>
      </c>
      <c r="DU54" s="170" t="e">
        <f t="shared" si="164"/>
        <v>#DIV/0!</v>
      </c>
      <c r="DV54" s="170" t="e">
        <f t="shared" si="165"/>
        <v>#DIV/0!</v>
      </c>
      <c r="DW54" s="170" t="e">
        <f t="shared" si="166"/>
        <v>#DIV/0!</v>
      </c>
      <c r="DX54" s="170" t="e">
        <f t="shared" si="167"/>
        <v>#DIV/0!</v>
      </c>
      <c r="DY54" s="170" t="e">
        <f t="shared" si="168"/>
        <v>#DIV/0!</v>
      </c>
      <c r="DZ54" s="175" t="e">
        <f t="shared" si="104"/>
        <v>#DIV/0!</v>
      </c>
      <c r="EA54" s="176" t="e">
        <f t="shared" si="105"/>
        <v>#DIV/0!</v>
      </c>
      <c r="EB54" s="177" t="e">
        <f t="shared" si="41"/>
        <v>#DIV/0!</v>
      </c>
      <c r="EC54" s="166" t="e">
        <f t="shared" si="42"/>
        <v>#DIV/0!</v>
      </c>
      <c r="ED54" s="166" t="e">
        <f t="shared" si="43"/>
        <v>#DIV/0!</v>
      </c>
      <c r="EE54" s="166" t="e">
        <f t="shared" si="44"/>
        <v>#DIV/0!</v>
      </c>
      <c r="EF54" s="166" t="e">
        <f t="shared" si="45"/>
        <v>#DIV/0!</v>
      </c>
      <c r="EG54" s="166" t="e">
        <f t="shared" si="46"/>
        <v>#DIV/0!</v>
      </c>
      <c r="EH54" s="166" t="e">
        <f t="shared" si="47"/>
        <v>#DIV/0!</v>
      </c>
      <c r="EI54" s="166" t="e">
        <f t="shared" si="48"/>
        <v>#DIV/0!</v>
      </c>
      <c r="EJ54" s="166" t="e">
        <f t="shared" si="49"/>
        <v>#DIV/0!</v>
      </c>
      <c r="EK54" s="166" t="e">
        <f t="shared" si="50"/>
        <v>#DIV/0!</v>
      </c>
      <c r="EL54" s="177" t="e">
        <f t="shared" si="51"/>
        <v>#DIV/0!</v>
      </c>
      <c r="EM54" s="166" t="e">
        <f t="shared" si="52"/>
        <v>#DIV/0!</v>
      </c>
      <c r="EN54" s="166" t="e">
        <f t="shared" si="53"/>
        <v>#DIV/0!</v>
      </c>
      <c r="EO54" s="166" t="e">
        <f t="shared" si="54"/>
        <v>#DIV/0!</v>
      </c>
      <c r="EP54" s="166" t="e">
        <f t="shared" si="55"/>
        <v>#DIV/0!</v>
      </c>
      <c r="EQ54" s="166" t="e">
        <f t="shared" si="56"/>
        <v>#DIV/0!</v>
      </c>
      <c r="ER54" s="166" t="e">
        <f t="shared" si="57"/>
        <v>#DIV/0!</v>
      </c>
      <c r="ES54" s="166" t="e">
        <f t="shared" si="58"/>
        <v>#DIV/0!</v>
      </c>
      <c r="ET54" s="166" t="e">
        <f t="shared" si="59"/>
        <v>#DIV/0!</v>
      </c>
      <c r="EU54" s="166" t="e">
        <f t="shared" si="60"/>
        <v>#DIV/0!</v>
      </c>
      <c r="EV54" s="178" t="e">
        <f t="shared" si="106"/>
        <v>#DIV/0!</v>
      </c>
      <c r="EW54" s="177" t="e">
        <f t="shared" si="61"/>
        <v>#DIV/0!</v>
      </c>
      <c r="EX54" s="166" t="e">
        <f t="shared" si="62"/>
        <v>#DIV/0!</v>
      </c>
      <c r="EY54" s="166" t="e">
        <f t="shared" si="63"/>
        <v>#DIV/0!</v>
      </c>
      <c r="EZ54" s="166" t="e">
        <f t="shared" si="64"/>
        <v>#DIV/0!</v>
      </c>
      <c r="FA54" s="166" t="e">
        <f t="shared" si="65"/>
        <v>#DIV/0!</v>
      </c>
      <c r="FB54" s="166" t="e">
        <f t="shared" si="66"/>
        <v>#DIV/0!</v>
      </c>
      <c r="FC54" s="166" t="e">
        <f t="shared" si="67"/>
        <v>#DIV/0!</v>
      </c>
      <c r="FD54" s="166" t="e">
        <f t="shared" si="68"/>
        <v>#DIV/0!</v>
      </c>
      <c r="FE54" s="166" t="e">
        <f t="shared" si="69"/>
        <v>#DIV/0!</v>
      </c>
      <c r="FF54" s="166" t="e">
        <f t="shared" si="70"/>
        <v>#DIV/0!</v>
      </c>
      <c r="FG54" s="177" t="e">
        <f t="shared" si="71"/>
        <v>#DIV/0!</v>
      </c>
      <c r="FH54" s="166" t="e">
        <f t="shared" si="72"/>
        <v>#DIV/0!</v>
      </c>
      <c r="FI54" s="166" t="e">
        <f t="shared" si="73"/>
        <v>#DIV/0!</v>
      </c>
      <c r="FJ54" s="166" t="e">
        <f t="shared" si="74"/>
        <v>#DIV/0!</v>
      </c>
      <c r="FK54" s="166" t="e">
        <f t="shared" si="75"/>
        <v>#DIV/0!</v>
      </c>
      <c r="FL54" s="166" t="e">
        <f t="shared" si="76"/>
        <v>#DIV/0!</v>
      </c>
      <c r="FM54" s="166" t="e">
        <f t="shared" si="77"/>
        <v>#DIV/0!</v>
      </c>
      <c r="FN54" s="166" t="e">
        <f t="shared" si="78"/>
        <v>#DIV/0!</v>
      </c>
      <c r="FO54" s="166" t="e">
        <f t="shared" si="79"/>
        <v>#DIV/0!</v>
      </c>
      <c r="FP54" s="859" t="e">
        <f t="shared" si="80"/>
        <v>#DIV/0!</v>
      </c>
      <c r="FQ54" s="867" t="e">
        <f t="shared" si="107"/>
        <v>#DIV/0!</v>
      </c>
      <c r="FR54" s="177" t="e">
        <f t="shared" si="81"/>
        <v>#DIV/0!</v>
      </c>
      <c r="FS54" s="166" t="e">
        <f t="shared" si="82"/>
        <v>#DIV/0!</v>
      </c>
      <c r="FT54" s="166" t="e">
        <f t="shared" si="83"/>
        <v>#DIV/0!</v>
      </c>
      <c r="FU54" s="166" t="e">
        <f t="shared" si="84"/>
        <v>#DIV/0!</v>
      </c>
      <c r="FV54" s="166" t="e">
        <f t="shared" si="85"/>
        <v>#DIV/0!</v>
      </c>
      <c r="FW54" s="166" t="e">
        <f t="shared" si="86"/>
        <v>#DIV/0!</v>
      </c>
      <c r="FX54" s="166" t="e">
        <f t="shared" si="87"/>
        <v>#DIV/0!</v>
      </c>
      <c r="FY54" s="166" t="e">
        <f t="shared" si="88"/>
        <v>#DIV/0!</v>
      </c>
      <c r="FZ54" s="166" t="e">
        <f t="shared" si="89"/>
        <v>#DIV/0!</v>
      </c>
      <c r="GA54" s="166" t="e">
        <f t="shared" si="90"/>
        <v>#DIV/0!</v>
      </c>
      <c r="GD54" s="1713"/>
      <c r="GE54" s="195" t="e">
        <f t="shared" si="108"/>
        <v>#DIV/0!</v>
      </c>
      <c r="GF54" s="204" t="e">
        <f t="shared" si="109"/>
        <v>#DIV/0!</v>
      </c>
      <c r="GG54" s="197" t="e">
        <f t="shared" si="109"/>
        <v>#DIV/0!</v>
      </c>
      <c r="GH54" s="197" t="e">
        <f t="shared" si="109"/>
        <v>#DIV/0!</v>
      </c>
      <c r="GI54" s="197" t="e">
        <f t="shared" si="109"/>
        <v>#DIV/0!</v>
      </c>
      <c r="GJ54" s="197" t="e">
        <f t="shared" si="109"/>
        <v>#DIV/0!</v>
      </c>
      <c r="GK54" s="197" t="e">
        <f>HA54+#REF!</f>
        <v>#DIV/0!</v>
      </c>
      <c r="GL54" s="197" t="e">
        <f>HB54+#REF!</f>
        <v>#DIV/0!</v>
      </c>
      <c r="GM54" s="197" t="e">
        <f>HC54+#REF!</f>
        <v>#DIV/0!</v>
      </c>
      <c r="GN54" s="197" t="e">
        <f>HD54+#REF!</f>
        <v>#DIV/0!</v>
      </c>
      <c r="GO54" s="198" t="e">
        <f>HE54+#REF!</f>
        <v>#DIV/0!</v>
      </c>
      <c r="GP54" s="205" t="e">
        <f t="shared" si="110"/>
        <v>#DIV/0!</v>
      </c>
      <c r="GQ54" s="200" t="e">
        <f t="shared" si="157"/>
        <v>#DIV/0!</v>
      </c>
      <c r="GR54" s="201" t="e">
        <f t="shared" si="158"/>
        <v>#DIV/0!</v>
      </c>
      <c r="GS54" s="201" t="e">
        <f t="shared" si="159"/>
        <v>#DIV/0!</v>
      </c>
      <c r="GT54" s="201" t="e">
        <f t="shared" si="160"/>
        <v>#DIV/0!</v>
      </c>
      <c r="GU54" s="201" t="e">
        <f t="shared" si="161"/>
        <v>#DIV/0!</v>
      </c>
      <c r="GV54" s="201" t="e">
        <f t="shared" si="152"/>
        <v>#DIV/0!</v>
      </c>
      <c r="GW54" s="201" t="e">
        <f t="shared" si="153"/>
        <v>#DIV/0!</v>
      </c>
      <c r="GX54" s="201" t="e">
        <f t="shared" si="154"/>
        <v>#DIV/0!</v>
      </c>
      <c r="GY54" s="201" t="e">
        <f t="shared" si="155"/>
        <v>#DIV/0!</v>
      </c>
      <c r="GZ54" s="202" t="e">
        <f t="shared" si="156"/>
        <v>#DIV/0!</v>
      </c>
      <c r="HA54" s="203" t="e">
        <f t="shared" si="112"/>
        <v>#DIV/0!</v>
      </c>
      <c r="HB54" s="204" t="e">
        <f t="shared" si="162"/>
        <v>#DIV/0!</v>
      </c>
      <c r="HC54" s="197" t="e">
        <f t="shared" si="162"/>
        <v>#DIV/0!</v>
      </c>
      <c r="HD54" s="197" t="e">
        <f t="shared" si="162"/>
        <v>#DIV/0!</v>
      </c>
      <c r="HE54" s="197" t="e">
        <f t="shared" si="162"/>
        <v>#DIV/0!</v>
      </c>
      <c r="HF54" s="197" t="e">
        <f t="shared" si="162"/>
        <v>#DIV/0!</v>
      </c>
      <c r="HG54" s="197" t="e">
        <f t="shared" si="162"/>
        <v>#DIV/0!</v>
      </c>
      <c r="HH54" s="197" t="e">
        <f t="shared" si="162"/>
        <v>#DIV/0!</v>
      </c>
      <c r="HI54" s="197" t="e">
        <f t="shared" si="162"/>
        <v>#DIV/0!</v>
      </c>
      <c r="HJ54" s="197" t="e">
        <f t="shared" si="162"/>
        <v>#DIV/0!</v>
      </c>
      <c r="HK54" s="198" t="e">
        <f t="shared" si="162"/>
        <v>#DIV/0!</v>
      </c>
      <c r="HL54" s="203" t="e">
        <f t="shared" si="116"/>
        <v>#DIV/0!</v>
      </c>
      <c r="HM54" s="868" t="e">
        <f t="shared" si="163"/>
        <v>#DIV/0!</v>
      </c>
      <c r="HN54" s="869" t="e">
        <f t="shared" si="163"/>
        <v>#DIV/0!</v>
      </c>
      <c r="HO54" s="869" t="e">
        <f t="shared" si="163"/>
        <v>#DIV/0!</v>
      </c>
      <c r="HP54" s="869" t="e">
        <f t="shared" si="163"/>
        <v>#DIV/0!</v>
      </c>
      <c r="HQ54" s="869" t="e">
        <f t="shared" si="163"/>
        <v>#DIV/0!</v>
      </c>
      <c r="HR54" s="869" t="e">
        <f t="shared" si="163"/>
        <v>#DIV/0!</v>
      </c>
      <c r="HS54" s="869" t="e">
        <f t="shared" si="163"/>
        <v>#DIV/0!</v>
      </c>
      <c r="HT54" s="869" t="e">
        <f t="shared" si="163"/>
        <v>#DIV/0!</v>
      </c>
      <c r="HU54" s="869" t="e">
        <f t="shared" si="163"/>
        <v>#DIV/0!</v>
      </c>
      <c r="HV54" s="870" t="e">
        <f t="shared" si="163"/>
        <v>#DIV/0!</v>
      </c>
    </row>
    <row r="55" spans="1:230" ht="15.75" customHeight="1" thickBot="1" x14ac:dyDescent="0.2">
      <c r="A55" s="191">
        <v>94</v>
      </c>
      <c r="B55" s="192"/>
      <c r="C55" s="193"/>
      <c r="D55" s="193"/>
      <c r="E55" s="193"/>
      <c r="F55" s="193"/>
      <c r="G55" s="194"/>
      <c r="H55" s="194"/>
      <c r="I55" s="194"/>
      <c r="J55" s="194"/>
      <c r="K55" s="194"/>
      <c r="L55" s="166">
        <v>0</v>
      </c>
      <c r="M55" s="166">
        <v>0</v>
      </c>
      <c r="N55" s="166">
        <v>0</v>
      </c>
      <c r="O55" s="166">
        <v>0</v>
      </c>
      <c r="P55" s="166">
        <v>0</v>
      </c>
      <c r="Q55" s="166">
        <v>0</v>
      </c>
      <c r="R55" s="166">
        <v>0</v>
      </c>
      <c r="S55" s="166">
        <v>0</v>
      </c>
      <c r="T55" s="166">
        <v>0</v>
      </c>
      <c r="U55" s="859">
        <v>0</v>
      </c>
      <c r="V55" s="866">
        <f t="shared" si="95"/>
        <v>0</v>
      </c>
      <c r="W55" s="861">
        <f t="shared" si="96"/>
        <v>0</v>
      </c>
      <c r="X55" s="169">
        <v>0</v>
      </c>
      <c r="Y55" s="170">
        <v>0</v>
      </c>
      <c r="Z55" s="170">
        <v>0</v>
      </c>
      <c r="AA55" s="170">
        <v>0</v>
      </c>
      <c r="AB55" s="170">
        <v>0</v>
      </c>
      <c r="AC55" s="170">
        <v>0</v>
      </c>
      <c r="AD55" s="170">
        <v>0</v>
      </c>
      <c r="AE55" s="170">
        <v>0</v>
      </c>
      <c r="AF55" s="170">
        <v>0</v>
      </c>
      <c r="AG55" s="170">
        <v>0</v>
      </c>
      <c r="AH55" s="169">
        <v>0</v>
      </c>
      <c r="AI55" s="170">
        <v>0</v>
      </c>
      <c r="AJ55" s="170">
        <v>0</v>
      </c>
      <c r="AK55" s="170">
        <v>0</v>
      </c>
      <c r="AL55" s="170">
        <v>0</v>
      </c>
      <c r="AM55" s="170">
        <v>0</v>
      </c>
      <c r="AN55" s="170">
        <v>0</v>
      </c>
      <c r="AO55" s="170">
        <v>0</v>
      </c>
      <c r="AP55" s="170">
        <v>0</v>
      </c>
      <c r="AQ55" s="170">
        <v>0</v>
      </c>
      <c r="AR55" s="171">
        <f t="shared" si="97"/>
        <v>0</v>
      </c>
      <c r="AS55" s="169">
        <v>0</v>
      </c>
      <c r="AT55" s="170">
        <v>0</v>
      </c>
      <c r="AU55" s="170">
        <v>0</v>
      </c>
      <c r="AV55" s="170">
        <v>0</v>
      </c>
      <c r="AW55" s="170">
        <v>0</v>
      </c>
      <c r="AX55" s="170">
        <v>0</v>
      </c>
      <c r="AY55" s="170">
        <v>0</v>
      </c>
      <c r="AZ55" s="170">
        <v>0</v>
      </c>
      <c r="BA55" s="170">
        <v>0</v>
      </c>
      <c r="BB55" s="170">
        <v>0</v>
      </c>
      <c r="BC55" s="169">
        <v>0</v>
      </c>
      <c r="BD55" s="170">
        <v>0</v>
      </c>
      <c r="BE55" s="170">
        <v>0</v>
      </c>
      <c r="BF55" s="170">
        <v>0</v>
      </c>
      <c r="BG55" s="170">
        <v>0</v>
      </c>
      <c r="BH55" s="170">
        <v>0</v>
      </c>
      <c r="BI55" s="170">
        <v>0</v>
      </c>
      <c r="BJ55" s="170">
        <v>0</v>
      </c>
      <c r="BK55" s="170">
        <v>0</v>
      </c>
      <c r="BL55" s="170">
        <v>0</v>
      </c>
      <c r="BM55" s="862">
        <f t="shared" si="98"/>
        <v>0</v>
      </c>
      <c r="BN55" s="169">
        <v>0</v>
      </c>
      <c r="BO55" s="170">
        <v>0</v>
      </c>
      <c r="BP55" s="170">
        <v>0</v>
      </c>
      <c r="BQ55" s="170">
        <v>0</v>
      </c>
      <c r="BR55" s="170">
        <v>0</v>
      </c>
      <c r="BS55" s="170">
        <v>0</v>
      </c>
      <c r="BT55" s="170">
        <v>0</v>
      </c>
      <c r="BU55" s="170">
        <v>0</v>
      </c>
      <c r="BV55" s="170">
        <v>0</v>
      </c>
      <c r="BW55" s="170">
        <v>0</v>
      </c>
      <c r="BX55" s="172" t="e">
        <f t="shared" si="99"/>
        <v>#DIV/0!</v>
      </c>
      <c r="BY55" s="173" t="e">
        <f t="shared" si="100"/>
        <v>#DIV/0!</v>
      </c>
      <c r="BZ55" s="169" t="e">
        <f t="shared" si="117"/>
        <v>#DIV/0!</v>
      </c>
      <c r="CA55" s="170" t="e">
        <f t="shared" si="118"/>
        <v>#DIV/0!</v>
      </c>
      <c r="CB55" s="170" t="e">
        <f t="shared" si="119"/>
        <v>#DIV/0!</v>
      </c>
      <c r="CC55" s="170" t="e">
        <f t="shared" si="120"/>
        <v>#DIV/0!</v>
      </c>
      <c r="CD55" s="170" t="e">
        <f t="shared" si="121"/>
        <v>#DIV/0!</v>
      </c>
      <c r="CE55" s="170" t="e">
        <f t="shared" si="122"/>
        <v>#DIV/0!</v>
      </c>
      <c r="CF55" s="170" t="e">
        <f t="shared" si="123"/>
        <v>#DIV/0!</v>
      </c>
      <c r="CG55" s="170" t="e">
        <f t="shared" si="124"/>
        <v>#DIV/0!</v>
      </c>
      <c r="CH55" s="170" t="e">
        <f t="shared" si="125"/>
        <v>#DIV/0!</v>
      </c>
      <c r="CI55" s="170" t="e">
        <f t="shared" si="126"/>
        <v>#DIV/0!</v>
      </c>
      <c r="CJ55" s="169" t="e">
        <f t="shared" si="127"/>
        <v>#DIV/0!</v>
      </c>
      <c r="CK55" s="170" t="e">
        <f t="shared" si="128"/>
        <v>#DIV/0!</v>
      </c>
      <c r="CL55" s="170" t="e">
        <f t="shared" si="129"/>
        <v>#DIV/0!</v>
      </c>
      <c r="CM55" s="170" t="e">
        <f t="shared" si="130"/>
        <v>#DIV/0!</v>
      </c>
      <c r="CN55" s="170" t="e">
        <f t="shared" si="131"/>
        <v>#DIV/0!</v>
      </c>
      <c r="CO55" s="170" t="e">
        <f t="shared" si="132"/>
        <v>#DIV/0!</v>
      </c>
      <c r="CP55" s="170" t="e">
        <f t="shared" si="22"/>
        <v>#DIV/0!</v>
      </c>
      <c r="CQ55" s="170" t="e">
        <f t="shared" si="22"/>
        <v>#DIV/0!</v>
      </c>
      <c r="CR55" s="170" t="e">
        <f t="shared" si="22"/>
        <v>#DIV/0!</v>
      </c>
      <c r="CS55" s="170" t="e">
        <f t="shared" si="22"/>
        <v>#DIV/0!</v>
      </c>
      <c r="CT55" s="174" t="e">
        <f t="shared" si="101"/>
        <v>#DIV/0!</v>
      </c>
      <c r="CU55" s="169" t="e">
        <f t="shared" si="133"/>
        <v>#DIV/0!</v>
      </c>
      <c r="CV55" s="170" t="e">
        <f t="shared" si="134"/>
        <v>#DIV/0!</v>
      </c>
      <c r="CW55" s="170" t="e">
        <f t="shared" si="135"/>
        <v>#DIV/0!</v>
      </c>
      <c r="CX55" s="170" t="e">
        <f t="shared" si="136"/>
        <v>#DIV/0!</v>
      </c>
      <c r="CY55" s="170" t="e">
        <f t="shared" si="137"/>
        <v>#DIV/0!</v>
      </c>
      <c r="CZ55" s="170" t="e">
        <f t="shared" si="138"/>
        <v>#DIV/0!</v>
      </c>
      <c r="DA55" s="170" t="e">
        <f t="shared" si="139"/>
        <v>#DIV/0!</v>
      </c>
      <c r="DB55" s="170" t="e">
        <f t="shared" si="140"/>
        <v>#DIV/0!</v>
      </c>
      <c r="DC55" s="170" t="e">
        <f t="shared" si="141"/>
        <v>#DIV/0!</v>
      </c>
      <c r="DD55" s="170" t="e">
        <f t="shared" si="142"/>
        <v>#DIV/0!</v>
      </c>
      <c r="DE55" s="169" t="e">
        <f t="shared" si="143"/>
        <v>#DIV/0!</v>
      </c>
      <c r="DF55" s="170" t="e">
        <f t="shared" si="144"/>
        <v>#DIV/0!</v>
      </c>
      <c r="DG55" s="170" t="e">
        <f t="shared" si="145"/>
        <v>#DIV/0!</v>
      </c>
      <c r="DH55" s="170" t="e">
        <f t="shared" si="146"/>
        <v>#DIV/0!</v>
      </c>
      <c r="DI55" s="170" t="e">
        <f t="shared" si="147"/>
        <v>#DIV/0!</v>
      </c>
      <c r="DJ55" s="170" t="e">
        <f t="shared" si="148"/>
        <v>#DIV/0!</v>
      </c>
      <c r="DK55" s="170" t="e">
        <f t="shared" si="39"/>
        <v>#DIV/0!</v>
      </c>
      <c r="DL55" s="170" t="e">
        <f t="shared" si="39"/>
        <v>#DIV/0!</v>
      </c>
      <c r="DM55" s="170" t="e">
        <f t="shared" si="39"/>
        <v>#DIV/0!</v>
      </c>
      <c r="DN55" s="863" t="e">
        <f t="shared" si="39"/>
        <v>#DIV/0!</v>
      </c>
      <c r="DO55" s="864" t="e">
        <f t="shared" si="102"/>
        <v>#DIV/0!</v>
      </c>
      <c r="DP55" s="169" t="e">
        <f t="shared" si="169"/>
        <v>#DIV/0!</v>
      </c>
      <c r="DQ55" s="170" t="e">
        <f t="shared" si="170"/>
        <v>#DIV/0!</v>
      </c>
      <c r="DR55" s="170" t="e">
        <f t="shared" si="171"/>
        <v>#DIV/0!</v>
      </c>
      <c r="DS55" s="170" t="e">
        <f t="shared" si="172"/>
        <v>#DIV/0!</v>
      </c>
      <c r="DT55" s="170" t="e">
        <f t="shared" si="173"/>
        <v>#DIV/0!</v>
      </c>
      <c r="DU55" s="170" t="e">
        <f t="shared" si="164"/>
        <v>#DIV/0!</v>
      </c>
      <c r="DV55" s="170" t="e">
        <f t="shared" si="165"/>
        <v>#DIV/0!</v>
      </c>
      <c r="DW55" s="170" t="e">
        <f t="shared" si="166"/>
        <v>#DIV/0!</v>
      </c>
      <c r="DX55" s="170" t="e">
        <f t="shared" si="167"/>
        <v>#DIV/0!</v>
      </c>
      <c r="DY55" s="170" t="e">
        <f t="shared" si="168"/>
        <v>#DIV/0!</v>
      </c>
      <c r="DZ55" s="175" t="e">
        <f t="shared" si="104"/>
        <v>#DIV/0!</v>
      </c>
      <c r="EA55" s="176" t="e">
        <f t="shared" si="105"/>
        <v>#DIV/0!</v>
      </c>
      <c r="EB55" s="177" t="e">
        <f t="shared" si="41"/>
        <v>#DIV/0!</v>
      </c>
      <c r="EC55" s="166" t="e">
        <f t="shared" si="42"/>
        <v>#DIV/0!</v>
      </c>
      <c r="ED55" s="166" t="e">
        <f t="shared" si="43"/>
        <v>#DIV/0!</v>
      </c>
      <c r="EE55" s="166" t="e">
        <f t="shared" si="44"/>
        <v>#DIV/0!</v>
      </c>
      <c r="EF55" s="166" t="e">
        <f t="shared" si="45"/>
        <v>#DIV/0!</v>
      </c>
      <c r="EG55" s="166" t="e">
        <f t="shared" si="46"/>
        <v>#DIV/0!</v>
      </c>
      <c r="EH55" s="166" t="e">
        <f t="shared" si="47"/>
        <v>#DIV/0!</v>
      </c>
      <c r="EI55" s="166" t="e">
        <f t="shared" si="48"/>
        <v>#DIV/0!</v>
      </c>
      <c r="EJ55" s="166" t="e">
        <f t="shared" si="49"/>
        <v>#DIV/0!</v>
      </c>
      <c r="EK55" s="166" t="e">
        <f t="shared" si="50"/>
        <v>#DIV/0!</v>
      </c>
      <c r="EL55" s="177" t="e">
        <f t="shared" si="51"/>
        <v>#DIV/0!</v>
      </c>
      <c r="EM55" s="166" t="e">
        <f t="shared" si="52"/>
        <v>#DIV/0!</v>
      </c>
      <c r="EN55" s="166" t="e">
        <f t="shared" si="53"/>
        <v>#DIV/0!</v>
      </c>
      <c r="EO55" s="166" t="e">
        <f t="shared" si="54"/>
        <v>#DIV/0!</v>
      </c>
      <c r="EP55" s="166" t="e">
        <f t="shared" si="55"/>
        <v>#DIV/0!</v>
      </c>
      <c r="EQ55" s="166" t="e">
        <f t="shared" si="56"/>
        <v>#DIV/0!</v>
      </c>
      <c r="ER55" s="166" t="e">
        <f t="shared" si="57"/>
        <v>#DIV/0!</v>
      </c>
      <c r="ES55" s="166" t="e">
        <f t="shared" si="58"/>
        <v>#DIV/0!</v>
      </c>
      <c r="ET55" s="166" t="e">
        <f t="shared" si="59"/>
        <v>#DIV/0!</v>
      </c>
      <c r="EU55" s="166" t="e">
        <f t="shared" si="60"/>
        <v>#DIV/0!</v>
      </c>
      <c r="EV55" s="178" t="e">
        <f t="shared" si="106"/>
        <v>#DIV/0!</v>
      </c>
      <c r="EW55" s="177" t="e">
        <f t="shared" si="61"/>
        <v>#DIV/0!</v>
      </c>
      <c r="EX55" s="166" t="e">
        <f t="shared" si="62"/>
        <v>#DIV/0!</v>
      </c>
      <c r="EY55" s="166" t="e">
        <f t="shared" si="63"/>
        <v>#DIV/0!</v>
      </c>
      <c r="EZ55" s="166" t="e">
        <f t="shared" si="64"/>
        <v>#DIV/0!</v>
      </c>
      <c r="FA55" s="166" t="e">
        <f t="shared" si="65"/>
        <v>#DIV/0!</v>
      </c>
      <c r="FB55" s="166" t="e">
        <f t="shared" si="66"/>
        <v>#DIV/0!</v>
      </c>
      <c r="FC55" s="166" t="e">
        <f t="shared" si="67"/>
        <v>#DIV/0!</v>
      </c>
      <c r="FD55" s="166" t="e">
        <f t="shared" si="68"/>
        <v>#DIV/0!</v>
      </c>
      <c r="FE55" s="166" t="e">
        <f t="shared" si="69"/>
        <v>#DIV/0!</v>
      </c>
      <c r="FF55" s="166" t="e">
        <f t="shared" si="70"/>
        <v>#DIV/0!</v>
      </c>
      <c r="FG55" s="177" t="e">
        <f t="shared" si="71"/>
        <v>#DIV/0!</v>
      </c>
      <c r="FH55" s="166" t="e">
        <f t="shared" si="72"/>
        <v>#DIV/0!</v>
      </c>
      <c r="FI55" s="166" t="e">
        <f t="shared" si="73"/>
        <v>#DIV/0!</v>
      </c>
      <c r="FJ55" s="166" t="e">
        <f t="shared" si="74"/>
        <v>#DIV/0!</v>
      </c>
      <c r="FK55" s="166" t="e">
        <f t="shared" si="75"/>
        <v>#DIV/0!</v>
      </c>
      <c r="FL55" s="166" t="e">
        <f t="shared" si="76"/>
        <v>#DIV/0!</v>
      </c>
      <c r="FM55" s="166" t="e">
        <f t="shared" si="77"/>
        <v>#DIV/0!</v>
      </c>
      <c r="FN55" s="166" t="e">
        <f t="shared" si="78"/>
        <v>#DIV/0!</v>
      </c>
      <c r="FO55" s="166" t="e">
        <f t="shared" si="79"/>
        <v>#DIV/0!</v>
      </c>
      <c r="FP55" s="859" t="e">
        <f t="shared" si="80"/>
        <v>#DIV/0!</v>
      </c>
      <c r="FQ55" s="867" t="e">
        <f t="shared" si="107"/>
        <v>#DIV/0!</v>
      </c>
      <c r="FR55" s="177" t="e">
        <f t="shared" si="81"/>
        <v>#DIV/0!</v>
      </c>
      <c r="FS55" s="166" t="e">
        <f t="shared" si="82"/>
        <v>#DIV/0!</v>
      </c>
      <c r="FT55" s="166" t="e">
        <f t="shared" si="83"/>
        <v>#DIV/0!</v>
      </c>
      <c r="FU55" s="166" t="e">
        <f t="shared" si="84"/>
        <v>#DIV/0!</v>
      </c>
      <c r="FV55" s="166" t="e">
        <f t="shared" si="85"/>
        <v>#DIV/0!</v>
      </c>
      <c r="FW55" s="166" t="e">
        <f t="shared" si="86"/>
        <v>#DIV/0!</v>
      </c>
      <c r="FX55" s="166" t="e">
        <f t="shared" si="87"/>
        <v>#DIV/0!</v>
      </c>
      <c r="FY55" s="166" t="e">
        <f t="shared" si="88"/>
        <v>#DIV/0!</v>
      </c>
      <c r="FZ55" s="166" t="e">
        <f t="shared" si="89"/>
        <v>#DIV/0!</v>
      </c>
      <c r="GA55" s="166" t="e">
        <f t="shared" si="90"/>
        <v>#DIV/0!</v>
      </c>
      <c r="GD55" s="1713"/>
      <c r="GE55" s="195" t="e">
        <f t="shared" si="108"/>
        <v>#DIV/0!</v>
      </c>
      <c r="GF55" s="204" t="e">
        <f t="shared" si="109"/>
        <v>#DIV/0!</v>
      </c>
      <c r="GG55" s="197" t="e">
        <f t="shared" si="109"/>
        <v>#DIV/0!</v>
      </c>
      <c r="GH55" s="197" t="e">
        <f t="shared" si="109"/>
        <v>#DIV/0!</v>
      </c>
      <c r="GI55" s="197" t="e">
        <f t="shared" si="109"/>
        <v>#DIV/0!</v>
      </c>
      <c r="GJ55" s="197" t="e">
        <f t="shared" si="109"/>
        <v>#DIV/0!</v>
      </c>
      <c r="GK55" s="197" t="e">
        <f>HA55+#REF!</f>
        <v>#DIV/0!</v>
      </c>
      <c r="GL55" s="197" t="e">
        <f>HB55+#REF!</f>
        <v>#DIV/0!</v>
      </c>
      <c r="GM55" s="197" t="e">
        <f>HC55+#REF!</f>
        <v>#DIV/0!</v>
      </c>
      <c r="GN55" s="197" t="e">
        <f>HD55+#REF!</f>
        <v>#DIV/0!</v>
      </c>
      <c r="GO55" s="198" t="e">
        <f>HE55+#REF!</f>
        <v>#DIV/0!</v>
      </c>
      <c r="GP55" s="205" t="e">
        <f t="shared" si="110"/>
        <v>#DIV/0!</v>
      </c>
      <c r="GQ55" s="200" t="e">
        <f t="shared" si="157"/>
        <v>#DIV/0!</v>
      </c>
      <c r="GR55" s="201" t="e">
        <f t="shared" si="158"/>
        <v>#DIV/0!</v>
      </c>
      <c r="GS55" s="201" t="e">
        <f t="shared" si="159"/>
        <v>#DIV/0!</v>
      </c>
      <c r="GT55" s="201" t="e">
        <f t="shared" si="160"/>
        <v>#DIV/0!</v>
      </c>
      <c r="GU55" s="201" t="e">
        <f t="shared" si="161"/>
        <v>#DIV/0!</v>
      </c>
      <c r="GV55" s="201" t="e">
        <f t="shared" si="152"/>
        <v>#DIV/0!</v>
      </c>
      <c r="GW55" s="201" t="e">
        <f t="shared" si="153"/>
        <v>#DIV/0!</v>
      </c>
      <c r="GX55" s="201" t="e">
        <f t="shared" si="154"/>
        <v>#DIV/0!</v>
      </c>
      <c r="GY55" s="201" t="e">
        <f t="shared" si="155"/>
        <v>#DIV/0!</v>
      </c>
      <c r="GZ55" s="202" t="e">
        <f t="shared" si="156"/>
        <v>#DIV/0!</v>
      </c>
      <c r="HA55" s="203" t="e">
        <f t="shared" si="112"/>
        <v>#DIV/0!</v>
      </c>
      <c r="HB55" s="204" t="e">
        <f t="shared" si="162"/>
        <v>#DIV/0!</v>
      </c>
      <c r="HC55" s="197" t="e">
        <f t="shared" si="162"/>
        <v>#DIV/0!</v>
      </c>
      <c r="HD55" s="197" t="e">
        <f t="shared" si="162"/>
        <v>#DIV/0!</v>
      </c>
      <c r="HE55" s="197" t="e">
        <f t="shared" si="162"/>
        <v>#DIV/0!</v>
      </c>
      <c r="HF55" s="197" t="e">
        <f t="shared" si="162"/>
        <v>#DIV/0!</v>
      </c>
      <c r="HG55" s="197" t="e">
        <f t="shared" si="162"/>
        <v>#DIV/0!</v>
      </c>
      <c r="HH55" s="197" t="e">
        <f t="shared" si="162"/>
        <v>#DIV/0!</v>
      </c>
      <c r="HI55" s="197" t="e">
        <f t="shared" si="162"/>
        <v>#DIV/0!</v>
      </c>
      <c r="HJ55" s="197" t="e">
        <f t="shared" si="162"/>
        <v>#DIV/0!</v>
      </c>
      <c r="HK55" s="198" t="e">
        <f t="shared" si="162"/>
        <v>#DIV/0!</v>
      </c>
      <c r="HL55" s="203" t="e">
        <f t="shared" si="116"/>
        <v>#DIV/0!</v>
      </c>
      <c r="HM55" s="868" t="e">
        <f t="shared" si="163"/>
        <v>#DIV/0!</v>
      </c>
      <c r="HN55" s="869" t="e">
        <f t="shared" si="163"/>
        <v>#DIV/0!</v>
      </c>
      <c r="HO55" s="869" t="e">
        <f t="shared" si="163"/>
        <v>#DIV/0!</v>
      </c>
      <c r="HP55" s="869" t="e">
        <f t="shared" si="163"/>
        <v>#DIV/0!</v>
      </c>
      <c r="HQ55" s="869" t="e">
        <f t="shared" si="163"/>
        <v>#DIV/0!</v>
      </c>
      <c r="HR55" s="869" t="e">
        <f t="shared" si="163"/>
        <v>#DIV/0!</v>
      </c>
      <c r="HS55" s="869" t="e">
        <f t="shared" si="163"/>
        <v>#DIV/0!</v>
      </c>
      <c r="HT55" s="869" t="e">
        <f t="shared" si="163"/>
        <v>#DIV/0!</v>
      </c>
      <c r="HU55" s="869" t="e">
        <f t="shared" si="163"/>
        <v>#DIV/0!</v>
      </c>
      <c r="HV55" s="870" t="e">
        <f t="shared" si="163"/>
        <v>#DIV/0!</v>
      </c>
    </row>
    <row r="56" spans="1:230" ht="15.75" customHeight="1" thickBot="1" x14ac:dyDescent="0.2">
      <c r="A56" s="191">
        <v>96</v>
      </c>
      <c r="B56" s="192"/>
      <c r="C56" s="193"/>
      <c r="D56" s="193"/>
      <c r="E56" s="193"/>
      <c r="F56" s="193"/>
      <c r="G56" s="194"/>
      <c r="H56" s="194"/>
      <c r="I56" s="194"/>
      <c r="J56" s="194"/>
      <c r="K56" s="194"/>
      <c r="L56" s="166">
        <v>0</v>
      </c>
      <c r="M56" s="166">
        <v>0</v>
      </c>
      <c r="N56" s="166">
        <v>0</v>
      </c>
      <c r="O56" s="166">
        <v>0</v>
      </c>
      <c r="P56" s="166">
        <v>0</v>
      </c>
      <c r="Q56" s="166">
        <v>0</v>
      </c>
      <c r="R56" s="166">
        <v>0</v>
      </c>
      <c r="S56" s="166">
        <v>0</v>
      </c>
      <c r="T56" s="166">
        <v>0</v>
      </c>
      <c r="U56" s="859">
        <v>0</v>
      </c>
      <c r="V56" s="866">
        <f t="shared" si="95"/>
        <v>0</v>
      </c>
      <c r="W56" s="861">
        <f t="shared" si="96"/>
        <v>0</v>
      </c>
      <c r="X56" s="169">
        <v>0</v>
      </c>
      <c r="Y56" s="170">
        <v>0</v>
      </c>
      <c r="Z56" s="170">
        <v>0</v>
      </c>
      <c r="AA56" s="170">
        <v>0</v>
      </c>
      <c r="AB56" s="170">
        <v>0</v>
      </c>
      <c r="AC56" s="170">
        <v>0</v>
      </c>
      <c r="AD56" s="170">
        <v>0</v>
      </c>
      <c r="AE56" s="170">
        <v>0</v>
      </c>
      <c r="AF56" s="170">
        <v>0</v>
      </c>
      <c r="AG56" s="170">
        <v>0</v>
      </c>
      <c r="AH56" s="169">
        <v>0</v>
      </c>
      <c r="AI56" s="170">
        <v>0</v>
      </c>
      <c r="AJ56" s="170">
        <v>0</v>
      </c>
      <c r="AK56" s="170">
        <v>0</v>
      </c>
      <c r="AL56" s="170">
        <v>0</v>
      </c>
      <c r="AM56" s="170">
        <v>0</v>
      </c>
      <c r="AN56" s="170">
        <v>0</v>
      </c>
      <c r="AO56" s="170">
        <v>0</v>
      </c>
      <c r="AP56" s="170">
        <v>0</v>
      </c>
      <c r="AQ56" s="170">
        <v>0</v>
      </c>
      <c r="AR56" s="171">
        <f t="shared" si="97"/>
        <v>0</v>
      </c>
      <c r="AS56" s="169">
        <v>0</v>
      </c>
      <c r="AT56" s="170">
        <v>0</v>
      </c>
      <c r="AU56" s="170">
        <v>0</v>
      </c>
      <c r="AV56" s="170">
        <v>0</v>
      </c>
      <c r="AW56" s="170">
        <v>0</v>
      </c>
      <c r="AX56" s="170">
        <v>0</v>
      </c>
      <c r="AY56" s="170">
        <v>0</v>
      </c>
      <c r="AZ56" s="170">
        <v>0</v>
      </c>
      <c r="BA56" s="170">
        <v>0</v>
      </c>
      <c r="BB56" s="170">
        <v>0</v>
      </c>
      <c r="BC56" s="169">
        <v>0</v>
      </c>
      <c r="BD56" s="170">
        <v>0</v>
      </c>
      <c r="BE56" s="170">
        <v>0</v>
      </c>
      <c r="BF56" s="170">
        <v>0</v>
      </c>
      <c r="BG56" s="170">
        <v>0</v>
      </c>
      <c r="BH56" s="170">
        <v>0</v>
      </c>
      <c r="BI56" s="170">
        <v>0</v>
      </c>
      <c r="BJ56" s="170">
        <v>0</v>
      </c>
      <c r="BK56" s="170">
        <v>0</v>
      </c>
      <c r="BL56" s="170">
        <v>0</v>
      </c>
      <c r="BM56" s="862">
        <f t="shared" si="98"/>
        <v>0</v>
      </c>
      <c r="BN56" s="169">
        <v>0</v>
      </c>
      <c r="BO56" s="170">
        <v>0</v>
      </c>
      <c r="BP56" s="170">
        <v>0</v>
      </c>
      <c r="BQ56" s="170">
        <v>0</v>
      </c>
      <c r="BR56" s="170">
        <v>0</v>
      </c>
      <c r="BS56" s="170">
        <v>0</v>
      </c>
      <c r="BT56" s="170">
        <v>0</v>
      </c>
      <c r="BU56" s="170">
        <v>0</v>
      </c>
      <c r="BV56" s="170">
        <v>0</v>
      </c>
      <c r="BW56" s="170">
        <v>0</v>
      </c>
      <c r="BX56" s="172" t="e">
        <f t="shared" si="99"/>
        <v>#DIV/0!</v>
      </c>
      <c r="BY56" s="173" t="e">
        <f t="shared" si="100"/>
        <v>#DIV/0!</v>
      </c>
      <c r="BZ56" s="169" t="e">
        <f t="shared" si="117"/>
        <v>#DIV/0!</v>
      </c>
      <c r="CA56" s="170" t="e">
        <f t="shared" si="118"/>
        <v>#DIV/0!</v>
      </c>
      <c r="CB56" s="170" t="e">
        <f t="shared" si="119"/>
        <v>#DIV/0!</v>
      </c>
      <c r="CC56" s="170" t="e">
        <f t="shared" si="120"/>
        <v>#DIV/0!</v>
      </c>
      <c r="CD56" s="170" t="e">
        <f t="shared" si="121"/>
        <v>#DIV/0!</v>
      </c>
      <c r="CE56" s="170" t="e">
        <f t="shared" si="122"/>
        <v>#DIV/0!</v>
      </c>
      <c r="CF56" s="170" t="e">
        <f t="shared" si="123"/>
        <v>#DIV/0!</v>
      </c>
      <c r="CG56" s="170" t="e">
        <f t="shared" si="124"/>
        <v>#DIV/0!</v>
      </c>
      <c r="CH56" s="170" t="e">
        <f t="shared" si="125"/>
        <v>#DIV/0!</v>
      </c>
      <c r="CI56" s="170" t="e">
        <f t="shared" si="126"/>
        <v>#DIV/0!</v>
      </c>
      <c r="CJ56" s="169" t="e">
        <f t="shared" si="127"/>
        <v>#DIV/0!</v>
      </c>
      <c r="CK56" s="170" t="e">
        <f t="shared" si="128"/>
        <v>#DIV/0!</v>
      </c>
      <c r="CL56" s="170" t="e">
        <f t="shared" si="129"/>
        <v>#DIV/0!</v>
      </c>
      <c r="CM56" s="170" t="e">
        <f t="shared" si="130"/>
        <v>#DIV/0!</v>
      </c>
      <c r="CN56" s="170" t="e">
        <f t="shared" si="131"/>
        <v>#DIV/0!</v>
      </c>
      <c r="CO56" s="170" t="e">
        <f t="shared" si="132"/>
        <v>#DIV/0!</v>
      </c>
      <c r="CP56" s="170" t="e">
        <f t="shared" si="22"/>
        <v>#DIV/0!</v>
      </c>
      <c r="CQ56" s="170" t="e">
        <f t="shared" si="22"/>
        <v>#DIV/0!</v>
      </c>
      <c r="CR56" s="170" t="e">
        <f t="shared" si="22"/>
        <v>#DIV/0!</v>
      </c>
      <c r="CS56" s="170" t="e">
        <f t="shared" si="22"/>
        <v>#DIV/0!</v>
      </c>
      <c r="CT56" s="174" t="e">
        <f t="shared" si="101"/>
        <v>#DIV/0!</v>
      </c>
      <c r="CU56" s="169" t="e">
        <f t="shared" si="133"/>
        <v>#DIV/0!</v>
      </c>
      <c r="CV56" s="170" t="e">
        <f t="shared" si="134"/>
        <v>#DIV/0!</v>
      </c>
      <c r="CW56" s="170" t="e">
        <f t="shared" si="135"/>
        <v>#DIV/0!</v>
      </c>
      <c r="CX56" s="170" t="e">
        <f t="shared" si="136"/>
        <v>#DIV/0!</v>
      </c>
      <c r="CY56" s="170" t="e">
        <f t="shared" si="137"/>
        <v>#DIV/0!</v>
      </c>
      <c r="CZ56" s="170" t="e">
        <f t="shared" si="138"/>
        <v>#DIV/0!</v>
      </c>
      <c r="DA56" s="170" t="e">
        <f t="shared" si="139"/>
        <v>#DIV/0!</v>
      </c>
      <c r="DB56" s="170" t="e">
        <f t="shared" si="140"/>
        <v>#DIV/0!</v>
      </c>
      <c r="DC56" s="170" t="e">
        <f t="shared" si="141"/>
        <v>#DIV/0!</v>
      </c>
      <c r="DD56" s="170" t="e">
        <f t="shared" si="142"/>
        <v>#DIV/0!</v>
      </c>
      <c r="DE56" s="169" t="e">
        <f t="shared" si="143"/>
        <v>#DIV/0!</v>
      </c>
      <c r="DF56" s="170" t="e">
        <f t="shared" si="144"/>
        <v>#DIV/0!</v>
      </c>
      <c r="DG56" s="170" t="e">
        <f t="shared" si="145"/>
        <v>#DIV/0!</v>
      </c>
      <c r="DH56" s="170" t="e">
        <f t="shared" si="146"/>
        <v>#DIV/0!</v>
      </c>
      <c r="DI56" s="170" t="e">
        <f t="shared" si="147"/>
        <v>#DIV/0!</v>
      </c>
      <c r="DJ56" s="170" t="e">
        <f t="shared" si="148"/>
        <v>#DIV/0!</v>
      </c>
      <c r="DK56" s="170" t="e">
        <f t="shared" si="39"/>
        <v>#DIV/0!</v>
      </c>
      <c r="DL56" s="170" t="e">
        <f t="shared" si="39"/>
        <v>#DIV/0!</v>
      </c>
      <c r="DM56" s="170" t="e">
        <f t="shared" si="39"/>
        <v>#DIV/0!</v>
      </c>
      <c r="DN56" s="863" t="e">
        <f t="shared" si="39"/>
        <v>#DIV/0!</v>
      </c>
      <c r="DO56" s="864" t="e">
        <f t="shared" si="102"/>
        <v>#DIV/0!</v>
      </c>
      <c r="DP56" s="169" t="e">
        <f t="shared" si="169"/>
        <v>#DIV/0!</v>
      </c>
      <c r="DQ56" s="170" t="e">
        <f t="shared" si="170"/>
        <v>#DIV/0!</v>
      </c>
      <c r="DR56" s="170" t="e">
        <f t="shared" si="171"/>
        <v>#DIV/0!</v>
      </c>
      <c r="DS56" s="170" t="e">
        <f t="shared" si="172"/>
        <v>#DIV/0!</v>
      </c>
      <c r="DT56" s="170" t="e">
        <f t="shared" si="173"/>
        <v>#DIV/0!</v>
      </c>
      <c r="DU56" s="170" t="e">
        <f t="shared" si="164"/>
        <v>#DIV/0!</v>
      </c>
      <c r="DV56" s="170" t="e">
        <f t="shared" si="165"/>
        <v>#DIV/0!</v>
      </c>
      <c r="DW56" s="170" t="e">
        <f t="shared" si="166"/>
        <v>#DIV/0!</v>
      </c>
      <c r="DX56" s="170" t="e">
        <f t="shared" si="167"/>
        <v>#DIV/0!</v>
      </c>
      <c r="DY56" s="170" t="e">
        <f t="shared" si="168"/>
        <v>#DIV/0!</v>
      </c>
      <c r="DZ56" s="175" t="e">
        <f t="shared" si="104"/>
        <v>#DIV/0!</v>
      </c>
      <c r="EA56" s="176" t="e">
        <f t="shared" si="105"/>
        <v>#DIV/0!</v>
      </c>
      <c r="EB56" s="177" t="e">
        <f t="shared" si="41"/>
        <v>#DIV/0!</v>
      </c>
      <c r="EC56" s="166" t="e">
        <f t="shared" si="42"/>
        <v>#DIV/0!</v>
      </c>
      <c r="ED56" s="166" t="e">
        <f t="shared" si="43"/>
        <v>#DIV/0!</v>
      </c>
      <c r="EE56" s="166" t="e">
        <f t="shared" si="44"/>
        <v>#DIV/0!</v>
      </c>
      <c r="EF56" s="166" t="e">
        <f t="shared" si="45"/>
        <v>#DIV/0!</v>
      </c>
      <c r="EG56" s="166" t="e">
        <f t="shared" si="46"/>
        <v>#DIV/0!</v>
      </c>
      <c r="EH56" s="166" t="e">
        <f t="shared" si="47"/>
        <v>#DIV/0!</v>
      </c>
      <c r="EI56" s="166" t="e">
        <f t="shared" si="48"/>
        <v>#DIV/0!</v>
      </c>
      <c r="EJ56" s="166" t="e">
        <f t="shared" si="49"/>
        <v>#DIV/0!</v>
      </c>
      <c r="EK56" s="166" t="e">
        <f t="shared" si="50"/>
        <v>#DIV/0!</v>
      </c>
      <c r="EL56" s="177" t="e">
        <f t="shared" si="51"/>
        <v>#DIV/0!</v>
      </c>
      <c r="EM56" s="166" t="e">
        <f t="shared" si="52"/>
        <v>#DIV/0!</v>
      </c>
      <c r="EN56" s="166" t="e">
        <f t="shared" si="53"/>
        <v>#DIV/0!</v>
      </c>
      <c r="EO56" s="166" t="e">
        <f t="shared" si="54"/>
        <v>#DIV/0!</v>
      </c>
      <c r="EP56" s="166" t="e">
        <f t="shared" si="55"/>
        <v>#DIV/0!</v>
      </c>
      <c r="EQ56" s="166" t="e">
        <f t="shared" si="56"/>
        <v>#DIV/0!</v>
      </c>
      <c r="ER56" s="166" t="e">
        <f t="shared" si="57"/>
        <v>#DIV/0!</v>
      </c>
      <c r="ES56" s="166" t="e">
        <f t="shared" si="58"/>
        <v>#DIV/0!</v>
      </c>
      <c r="ET56" s="166" t="e">
        <f t="shared" si="59"/>
        <v>#DIV/0!</v>
      </c>
      <c r="EU56" s="166" t="e">
        <f t="shared" si="60"/>
        <v>#DIV/0!</v>
      </c>
      <c r="EV56" s="178" t="e">
        <f t="shared" si="106"/>
        <v>#DIV/0!</v>
      </c>
      <c r="EW56" s="177" t="e">
        <f t="shared" si="61"/>
        <v>#DIV/0!</v>
      </c>
      <c r="EX56" s="166" t="e">
        <f t="shared" si="62"/>
        <v>#DIV/0!</v>
      </c>
      <c r="EY56" s="166" t="e">
        <f t="shared" si="63"/>
        <v>#DIV/0!</v>
      </c>
      <c r="EZ56" s="166" t="e">
        <f t="shared" si="64"/>
        <v>#DIV/0!</v>
      </c>
      <c r="FA56" s="166" t="e">
        <f t="shared" si="65"/>
        <v>#DIV/0!</v>
      </c>
      <c r="FB56" s="166" t="e">
        <f t="shared" si="66"/>
        <v>#DIV/0!</v>
      </c>
      <c r="FC56" s="166" t="e">
        <f t="shared" si="67"/>
        <v>#DIV/0!</v>
      </c>
      <c r="FD56" s="166" t="e">
        <f t="shared" si="68"/>
        <v>#DIV/0!</v>
      </c>
      <c r="FE56" s="166" t="e">
        <f t="shared" si="69"/>
        <v>#DIV/0!</v>
      </c>
      <c r="FF56" s="166" t="e">
        <f t="shared" si="70"/>
        <v>#DIV/0!</v>
      </c>
      <c r="FG56" s="177" t="e">
        <f t="shared" si="71"/>
        <v>#DIV/0!</v>
      </c>
      <c r="FH56" s="166" t="e">
        <f t="shared" si="72"/>
        <v>#DIV/0!</v>
      </c>
      <c r="FI56" s="166" t="e">
        <f t="shared" si="73"/>
        <v>#DIV/0!</v>
      </c>
      <c r="FJ56" s="166" t="e">
        <f t="shared" si="74"/>
        <v>#DIV/0!</v>
      </c>
      <c r="FK56" s="166" t="e">
        <f t="shared" si="75"/>
        <v>#DIV/0!</v>
      </c>
      <c r="FL56" s="166" t="e">
        <f t="shared" si="76"/>
        <v>#DIV/0!</v>
      </c>
      <c r="FM56" s="166" t="e">
        <f t="shared" si="77"/>
        <v>#DIV/0!</v>
      </c>
      <c r="FN56" s="166" t="e">
        <f t="shared" si="78"/>
        <v>#DIV/0!</v>
      </c>
      <c r="FO56" s="166" t="e">
        <f t="shared" si="79"/>
        <v>#DIV/0!</v>
      </c>
      <c r="FP56" s="859" t="e">
        <f t="shared" si="80"/>
        <v>#DIV/0!</v>
      </c>
      <c r="FQ56" s="867" t="e">
        <f t="shared" si="107"/>
        <v>#DIV/0!</v>
      </c>
      <c r="FR56" s="177" t="e">
        <f t="shared" si="81"/>
        <v>#DIV/0!</v>
      </c>
      <c r="FS56" s="166" t="e">
        <f t="shared" si="82"/>
        <v>#DIV/0!</v>
      </c>
      <c r="FT56" s="166" t="e">
        <f t="shared" si="83"/>
        <v>#DIV/0!</v>
      </c>
      <c r="FU56" s="166" t="e">
        <f t="shared" si="84"/>
        <v>#DIV/0!</v>
      </c>
      <c r="FV56" s="166" t="e">
        <f t="shared" si="85"/>
        <v>#DIV/0!</v>
      </c>
      <c r="FW56" s="166" t="e">
        <f t="shared" si="86"/>
        <v>#DIV/0!</v>
      </c>
      <c r="FX56" s="166" t="e">
        <f t="shared" si="87"/>
        <v>#DIV/0!</v>
      </c>
      <c r="FY56" s="166" t="e">
        <f t="shared" si="88"/>
        <v>#DIV/0!</v>
      </c>
      <c r="FZ56" s="166" t="e">
        <f t="shared" si="89"/>
        <v>#DIV/0!</v>
      </c>
      <c r="GA56" s="166" t="e">
        <f t="shared" si="90"/>
        <v>#DIV/0!</v>
      </c>
      <c r="GD56" s="1713"/>
      <c r="GE56" s="195" t="e">
        <f t="shared" si="108"/>
        <v>#DIV/0!</v>
      </c>
      <c r="GF56" s="204" t="e">
        <f t="shared" si="109"/>
        <v>#DIV/0!</v>
      </c>
      <c r="GG56" s="197" t="e">
        <f t="shared" si="109"/>
        <v>#DIV/0!</v>
      </c>
      <c r="GH56" s="197" t="e">
        <f t="shared" si="109"/>
        <v>#DIV/0!</v>
      </c>
      <c r="GI56" s="197" t="e">
        <f t="shared" si="109"/>
        <v>#DIV/0!</v>
      </c>
      <c r="GJ56" s="197" t="e">
        <f t="shared" si="109"/>
        <v>#DIV/0!</v>
      </c>
      <c r="GK56" s="197" t="e">
        <f>HA56+#REF!</f>
        <v>#DIV/0!</v>
      </c>
      <c r="GL56" s="197" t="e">
        <f>HB56+#REF!</f>
        <v>#DIV/0!</v>
      </c>
      <c r="GM56" s="197" t="e">
        <f>HC56+#REF!</f>
        <v>#DIV/0!</v>
      </c>
      <c r="GN56" s="197" t="e">
        <f>HD56+#REF!</f>
        <v>#DIV/0!</v>
      </c>
      <c r="GO56" s="198" t="e">
        <f>HE56+#REF!</f>
        <v>#DIV/0!</v>
      </c>
      <c r="GP56" s="205" t="e">
        <f t="shared" si="110"/>
        <v>#DIV/0!</v>
      </c>
      <c r="GQ56" s="200" t="e">
        <f t="shared" si="157"/>
        <v>#DIV/0!</v>
      </c>
      <c r="GR56" s="201" t="e">
        <f t="shared" si="158"/>
        <v>#DIV/0!</v>
      </c>
      <c r="GS56" s="201" t="e">
        <f t="shared" si="159"/>
        <v>#DIV/0!</v>
      </c>
      <c r="GT56" s="201" t="e">
        <f t="shared" si="160"/>
        <v>#DIV/0!</v>
      </c>
      <c r="GU56" s="201" t="e">
        <f t="shared" si="161"/>
        <v>#DIV/0!</v>
      </c>
      <c r="GV56" s="201" t="e">
        <f t="shared" si="152"/>
        <v>#DIV/0!</v>
      </c>
      <c r="GW56" s="201" t="e">
        <f t="shared" si="153"/>
        <v>#DIV/0!</v>
      </c>
      <c r="GX56" s="201" t="e">
        <f t="shared" si="154"/>
        <v>#DIV/0!</v>
      </c>
      <c r="GY56" s="201" t="e">
        <f t="shared" si="155"/>
        <v>#DIV/0!</v>
      </c>
      <c r="GZ56" s="202" t="e">
        <f t="shared" si="156"/>
        <v>#DIV/0!</v>
      </c>
      <c r="HA56" s="203" t="e">
        <f t="shared" si="112"/>
        <v>#DIV/0!</v>
      </c>
      <c r="HB56" s="204" t="e">
        <f t="shared" si="162"/>
        <v>#DIV/0!</v>
      </c>
      <c r="HC56" s="197" t="e">
        <f t="shared" si="162"/>
        <v>#DIV/0!</v>
      </c>
      <c r="HD56" s="197" t="e">
        <f t="shared" si="162"/>
        <v>#DIV/0!</v>
      </c>
      <c r="HE56" s="197" t="e">
        <f t="shared" si="162"/>
        <v>#DIV/0!</v>
      </c>
      <c r="HF56" s="197" t="e">
        <f t="shared" si="162"/>
        <v>#DIV/0!</v>
      </c>
      <c r="HG56" s="197" t="e">
        <f t="shared" si="162"/>
        <v>#DIV/0!</v>
      </c>
      <c r="HH56" s="197" t="e">
        <f t="shared" si="162"/>
        <v>#DIV/0!</v>
      </c>
      <c r="HI56" s="197" t="e">
        <f t="shared" si="162"/>
        <v>#DIV/0!</v>
      </c>
      <c r="HJ56" s="197" t="e">
        <f t="shared" si="162"/>
        <v>#DIV/0!</v>
      </c>
      <c r="HK56" s="198" t="e">
        <f t="shared" si="162"/>
        <v>#DIV/0!</v>
      </c>
      <c r="HL56" s="203" t="e">
        <f t="shared" si="116"/>
        <v>#DIV/0!</v>
      </c>
      <c r="HM56" s="868" t="e">
        <f t="shared" si="163"/>
        <v>#DIV/0!</v>
      </c>
      <c r="HN56" s="869" t="e">
        <f t="shared" si="163"/>
        <v>#DIV/0!</v>
      </c>
      <c r="HO56" s="869" t="e">
        <f t="shared" si="163"/>
        <v>#DIV/0!</v>
      </c>
      <c r="HP56" s="869" t="e">
        <f t="shared" si="163"/>
        <v>#DIV/0!</v>
      </c>
      <c r="HQ56" s="869" t="e">
        <f t="shared" si="163"/>
        <v>#DIV/0!</v>
      </c>
      <c r="HR56" s="869" t="e">
        <f t="shared" si="163"/>
        <v>#DIV/0!</v>
      </c>
      <c r="HS56" s="869" t="e">
        <f t="shared" si="163"/>
        <v>#DIV/0!</v>
      </c>
      <c r="HT56" s="869" t="e">
        <f t="shared" si="163"/>
        <v>#DIV/0!</v>
      </c>
      <c r="HU56" s="869" t="e">
        <f t="shared" si="163"/>
        <v>#DIV/0!</v>
      </c>
      <c r="HV56" s="870" t="e">
        <f t="shared" si="163"/>
        <v>#DIV/0!</v>
      </c>
    </row>
    <row r="57" spans="1:230" ht="15.75" customHeight="1" thickBot="1" x14ac:dyDescent="0.2">
      <c r="A57" s="191">
        <v>98</v>
      </c>
      <c r="B57" s="192"/>
      <c r="C57" s="193"/>
      <c r="D57" s="193"/>
      <c r="E57" s="193"/>
      <c r="F57" s="193"/>
      <c r="G57" s="194"/>
      <c r="H57" s="194"/>
      <c r="I57" s="194"/>
      <c r="J57" s="194"/>
      <c r="K57" s="194"/>
      <c r="L57" s="166">
        <v>0</v>
      </c>
      <c r="M57" s="166">
        <v>0</v>
      </c>
      <c r="N57" s="166">
        <v>0</v>
      </c>
      <c r="O57" s="166">
        <v>0</v>
      </c>
      <c r="P57" s="166">
        <v>0</v>
      </c>
      <c r="Q57" s="166">
        <v>0</v>
      </c>
      <c r="R57" s="166">
        <v>0</v>
      </c>
      <c r="S57" s="166">
        <v>0</v>
      </c>
      <c r="T57" s="166">
        <v>0</v>
      </c>
      <c r="U57" s="859">
        <v>0</v>
      </c>
      <c r="V57" s="866">
        <f t="shared" si="95"/>
        <v>0</v>
      </c>
      <c r="W57" s="861">
        <f t="shared" si="96"/>
        <v>0</v>
      </c>
      <c r="X57" s="169">
        <v>0</v>
      </c>
      <c r="Y57" s="170">
        <v>0</v>
      </c>
      <c r="Z57" s="170">
        <v>0</v>
      </c>
      <c r="AA57" s="170">
        <v>0</v>
      </c>
      <c r="AB57" s="170">
        <v>0</v>
      </c>
      <c r="AC57" s="170">
        <v>0</v>
      </c>
      <c r="AD57" s="170">
        <v>0</v>
      </c>
      <c r="AE57" s="170">
        <v>0</v>
      </c>
      <c r="AF57" s="170">
        <v>0</v>
      </c>
      <c r="AG57" s="170">
        <v>0</v>
      </c>
      <c r="AH57" s="169">
        <v>0</v>
      </c>
      <c r="AI57" s="170">
        <v>0</v>
      </c>
      <c r="AJ57" s="170">
        <v>0</v>
      </c>
      <c r="AK57" s="170">
        <v>0</v>
      </c>
      <c r="AL57" s="170">
        <v>0</v>
      </c>
      <c r="AM57" s="170">
        <v>0</v>
      </c>
      <c r="AN57" s="170">
        <v>0</v>
      </c>
      <c r="AO57" s="170">
        <v>0</v>
      </c>
      <c r="AP57" s="170">
        <v>0</v>
      </c>
      <c r="AQ57" s="170">
        <v>0</v>
      </c>
      <c r="AR57" s="171">
        <f t="shared" si="97"/>
        <v>0</v>
      </c>
      <c r="AS57" s="169">
        <v>0</v>
      </c>
      <c r="AT57" s="170">
        <v>0</v>
      </c>
      <c r="AU57" s="170">
        <v>0</v>
      </c>
      <c r="AV57" s="170">
        <v>0</v>
      </c>
      <c r="AW57" s="170">
        <v>0</v>
      </c>
      <c r="AX57" s="170">
        <v>0</v>
      </c>
      <c r="AY57" s="170">
        <v>0</v>
      </c>
      <c r="AZ57" s="170">
        <v>0</v>
      </c>
      <c r="BA57" s="170">
        <v>0</v>
      </c>
      <c r="BB57" s="170">
        <v>0</v>
      </c>
      <c r="BC57" s="169">
        <v>0</v>
      </c>
      <c r="BD57" s="170">
        <v>0</v>
      </c>
      <c r="BE57" s="170">
        <v>0</v>
      </c>
      <c r="BF57" s="170">
        <v>0</v>
      </c>
      <c r="BG57" s="170">
        <v>0</v>
      </c>
      <c r="BH57" s="170">
        <v>0</v>
      </c>
      <c r="BI57" s="170">
        <v>0</v>
      </c>
      <c r="BJ57" s="170">
        <v>0</v>
      </c>
      <c r="BK57" s="170">
        <v>0</v>
      </c>
      <c r="BL57" s="170">
        <v>0</v>
      </c>
      <c r="BM57" s="862">
        <f t="shared" si="98"/>
        <v>0</v>
      </c>
      <c r="BN57" s="169">
        <v>0</v>
      </c>
      <c r="BO57" s="170">
        <v>0</v>
      </c>
      <c r="BP57" s="170">
        <v>0</v>
      </c>
      <c r="BQ57" s="170">
        <v>0</v>
      </c>
      <c r="BR57" s="170">
        <v>0</v>
      </c>
      <c r="BS57" s="170">
        <v>0</v>
      </c>
      <c r="BT57" s="170">
        <v>0</v>
      </c>
      <c r="BU57" s="170">
        <v>0</v>
      </c>
      <c r="BV57" s="170">
        <v>0</v>
      </c>
      <c r="BW57" s="170">
        <v>0</v>
      </c>
      <c r="BX57" s="172" t="e">
        <f t="shared" si="99"/>
        <v>#DIV/0!</v>
      </c>
      <c r="BY57" s="173" t="e">
        <f t="shared" si="100"/>
        <v>#DIV/0!</v>
      </c>
      <c r="BZ57" s="169" t="e">
        <f t="shared" si="117"/>
        <v>#DIV/0!</v>
      </c>
      <c r="CA57" s="170" t="e">
        <f t="shared" si="118"/>
        <v>#DIV/0!</v>
      </c>
      <c r="CB57" s="170" t="e">
        <f t="shared" si="119"/>
        <v>#DIV/0!</v>
      </c>
      <c r="CC57" s="170" t="e">
        <f t="shared" si="120"/>
        <v>#DIV/0!</v>
      </c>
      <c r="CD57" s="170" t="e">
        <f t="shared" si="121"/>
        <v>#DIV/0!</v>
      </c>
      <c r="CE57" s="170" t="e">
        <f t="shared" si="122"/>
        <v>#DIV/0!</v>
      </c>
      <c r="CF57" s="170" t="e">
        <f t="shared" si="123"/>
        <v>#DIV/0!</v>
      </c>
      <c r="CG57" s="170" t="e">
        <f t="shared" si="124"/>
        <v>#DIV/0!</v>
      </c>
      <c r="CH57" s="170" t="e">
        <f t="shared" si="125"/>
        <v>#DIV/0!</v>
      </c>
      <c r="CI57" s="170" t="e">
        <f t="shared" si="126"/>
        <v>#DIV/0!</v>
      </c>
      <c r="CJ57" s="169" t="e">
        <f t="shared" si="127"/>
        <v>#DIV/0!</v>
      </c>
      <c r="CK57" s="170" t="e">
        <f t="shared" si="128"/>
        <v>#DIV/0!</v>
      </c>
      <c r="CL57" s="170" t="e">
        <f t="shared" si="129"/>
        <v>#DIV/0!</v>
      </c>
      <c r="CM57" s="170" t="e">
        <f t="shared" si="130"/>
        <v>#DIV/0!</v>
      </c>
      <c r="CN57" s="170" t="e">
        <f t="shared" si="131"/>
        <v>#DIV/0!</v>
      </c>
      <c r="CO57" s="170" t="e">
        <f t="shared" si="132"/>
        <v>#DIV/0!</v>
      </c>
      <c r="CP57" s="170" t="e">
        <f t="shared" si="22"/>
        <v>#DIV/0!</v>
      </c>
      <c r="CQ57" s="170" t="e">
        <f t="shared" si="22"/>
        <v>#DIV/0!</v>
      </c>
      <c r="CR57" s="170" t="e">
        <f t="shared" si="22"/>
        <v>#DIV/0!</v>
      </c>
      <c r="CS57" s="170" t="e">
        <f t="shared" si="22"/>
        <v>#DIV/0!</v>
      </c>
      <c r="CT57" s="174" t="e">
        <f t="shared" si="101"/>
        <v>#DIV/0!</v>
      </c>
      <c r="CU57" s="169" t="e">
        <f t="shared" si="133"/>
        <v>#DIV/0!</v>
      </c>
      <c r="CV57" s="170" t="e">
        <f t="shared" si="134"/>
        <v>#DIV/0!</v>
      </c>
      <c r="CW57" s="170" t="e">
        <f t="shared" si="135"/>
        <v>#DIV/0!</v>
      </c>
      <c r="CX57" s="170" t="e">
        <f t="shared" si="136"/>
        <v>#DIV/0!</v>
      </c>
      <c r="CY57" s="170" t="e">
        <f t="shared" si="137"/>
        <v>#DIV/0!</v>
      </c>
      <c r="CZ57" s="170" t="e">
        <f t="shared" si="138"/>
        <v>#DIV/0!</v>
      </c>
      <c r="DA57" s="170" t="e">
        <f t="shared" si="139"/>
        <v>#DIV/0!</v>
      </c>
      <c r="DB57" s="170" t="e">
        <f t="shared" si="140"/>
        <v>#DIV/0!</v>
      </c>
      <c r="DC57" s="170" t="e">
        <f t="shared" si="141"/>
        <v>#DIV/0!</v>
      </c>
      <c r="DD57" s="170" t="e">
        <f t="shared" si="142"/>
        <v>#DIV/0!</v>
      </c>
      <c r="DE57" s="169" t="e">
        <f t="shared" si="143"/>
        <v>#DIV/0!</v>
      </c>
      <c r="DF57" s="170" t="e">
        <f t="shared" si="144"/>
        <v>#DIV/0!</v>
      </c>
      <c r="DG57" s="170" t="e">
        <f t="shared" si="145"/>
        <v>#DIV/0!</v>
      </c>
      <c r="DH57" s="170" t="e">
        <f t="shared" si="146"/>
        <v>#DIV/0!</v>
      </c>
      <c r="DI57" s="170" t="e">
        <f t="shared" si="147"/>
        <v>#DIV/0!</v>
      </c>
      <c r="DJ57" s="170" t="e">
        <f t="shared" si="148"/>
        <v>#DIV/0!</v>
      </c>
      <c r="DK57" s="170" t="e">
        <f t="shared" si="39"/>
        <v>#DIV/0!</v>
      </c>
      <c r="DL57" s="170" t="e">
        <f t="shared" si="39"/>
        <v>#DIV/0!</v>
      </c>
      <c r="DM57" s="170" t="e">
        <f t="shared" si="39"/>
        <v>#DIV/0!</v>
      </c>
      <c r="DN57" s="863" t="e">
        <f t="shared" si="39"/>
        <v>#DIV/0!</v>
      </c>
      <c r="DO57" s="864" t="e">
        <f t="shared" si="102"/>
        <v>#DIV/0!</v>
      </c>
      <c r="DP57" s="169" t="e">
        <f t="shared" si="169"/>
        <v>#DIV/0!</v>
      </c>
      <c r="DQ57" s="170" t="e">
        <f t="shared" si="170"/>
        <v>#DIV/0!</v>
      </c>
      <c r="DR57" s="170" t="e">
        <f t="shared" si="171"/>
        <v>#DIV/0!</v>
      </c>
      <c r="DS57" s="170" t="e">
        <f t="shared" si="172"/>
        <v>#DIV/0!</v>
      </c>
      <c r="DT57" s="170" t="e">
        <f t="shared" si="173"/>
        <v>#DIV/0!</v>
      </c>
      <c r="DU57" s="170" t="e">
        <f t="shared" si="164"/>
        <v>#DIV/0!</v>
      </c>
      <c r="DV57" s="170" t="e">
        <f t="shared" si="165"/>
        <v>#DIV/0!</v>
      </c>
      <c r="DW57" s="170" t="e">
        <f t="shared" si="166"/>
        <v>#DIV/0!</v>
      </c>
      <c r="DX57" s="170" t="e">
        <f t="shared" si="167"/>
        <v>#DIV/0!</v>
      </c>
      <c r="DY57" s="170" t="e">
        <f t="shared" si="168"/>
        <v>#DIV/0!</v>
      </c>
      <c r="DZ57" s="175" t="e">
        <f t="shared" si="104"/>
        <v>#DIV/0!</v>
      </c>
      <c r="EA57" s="176" t="e">
        <f t="shared" si="105"/>
        <v>#DIV/0!</v>
      </c>
      <c r="EB57" s="177" t="e">
        <f t="shared" si="41"/>
        <v>#DIV/0!</v>
      </c>
      <c r="EC57" s="166" t="e">
        <f t="shared" si="42"/>
        <v>#DIV/0!</v>
      </c>
      <c r="ED57" s="166" t="e">
        <f t="shared" si="43"/>
        <v>#DIV/0!</v>
      </c>
      <c r="EE57" s="166" t="e">
        <f t="shared" si="44"/>
        <v>#DIV/0!</v>
      </c>
      <c r="EF57" s="166" t="e">
        <f t="shared" si="45"/>
        <v>#DIV/0!</v>
      </c>
      <c r="EG57" s="166" t="e">
        <f t="shared" si="46"/>
        <v>#DIV/0!</v>
      </c>
      <c r="EH57" s="166" t="e">
        <f t="shared" si="47"/>
        <v>#DIV/0!</v>
      </c>
      <c r="EI57" s="166" t="e">
        <f t="shared" si="48"/>
        <v>#DIV/0!</v>
      </c>
      <c r="EJ57" s="166" t="e">
        <f t="shared" si="49"/>
        <v>#DIV/0!</v>
      </c>
      <c r="EK57" s="166" t="e">
        <f t="shared" si="50"/>
        <v>#DIV/0!</v>
      </c>
      <c r="EL57" s="177" t="e">
        <f t="shared" si="51"/>
        <v>#DIV/0!</v>
      </c>
      <c r="EM57" s="166" t="e">
        <f t="shared" si="52"/>
        <v>#DIV/0!</v>
      </c>
      <c r="EN57" s="166" t="e">
        <f t="shared" si="53"/>
        <v>#DIV/0!</v>
      </c>
      <c r="EO57" s="166" t="e">
        <f t="shared" si="54"/>
        <v>#DIV/0!</v>
      </c>
      <c r="EP57" s="166" t="e">
        <f t="shared" si="55"/>
        <v>#DIV/0!</v>
      </c>
      <c r="EQ57" s="166" t="e">
        <f t="shared" si="56"/>
        <v>#DIV/0!</v>
      </c>
      <c r="ER57" s="166" t="e">
        <f t="shared" si="57"/>
        <v>#DIV/0!</v>
      </c>
      <c r="ES57" s="166" t="e">
        <f t="shared" si="58"/>
        <v>#DIV/0!</v>
      </c>
      <c r="ET57" s="166" t="e">
        <f t="shared" si="59"/>
        <v>#DIV/0!</v>
      </c>
      <c r="EU57" s="166" t="e">
        <f t="shared" si="60"/>
        <v>#DIV/0!</v>
      </c>
      <c r="EV57" s="178" t="e">
        <f t="shared" si="106"/>
        <v>#DIV/0!</v>
      </c>
      <c r="EW57" s="177" t="e">
        <f t="shared" si="61"/>
        <v>#DIV/0!</v>
      </c>
      <c r="EX57" s="166" t="e">
        <f t="shared" si="62"/>
        <v>#DIV/0!</v>
      </c>
      <c r="EY57" s="166" t="e">
        <f t="shared" si="63"/>
        <v>#DIV/0!</v>
      </c>
      <c r="EZ57" s="166" t="e">
        <f t="shared" si="64"/>
        <v>#DIV/0!</v>
      </c>
      <c r="FA57" s="166" t="e">
        <f t="shared" si="65"/>
        <v>#DIV/0!</v>
      </c>
      <c r="FB57" s="166" t="e">
        <f t="shared" si="66"/>
        <v>#DIV/0!</v>
      </c>
      <c r="FC57" s="166" t="e">
        <f t="shared" si="67"/>
        <v>#DIV/0!</v>
      </c>
      <c r="FD57" s="166" t="e">
        <f t="shared" si="68"/>
        <v>#DIV/0!</v>
      </c>
      <c r="FE57" s="166" t="e">
        <f t="shared" si="69"/>
        <v>#DIV/0!</v>
      </c>
      <c r="FF57" s="166" t="e">
        <f t="shared" si="70"/>
        <v>#DIV/0!</v>
      </c>
      <c r="FG57" s="177" t="e">
        <f t="shared" si="71"/>
        <v>#DIV/0!</v>
      </c>
      <c r="FH57" s="166" t="e">
        <f t="shared" si="72"/>
        <v>#DIV/0!</v>
      </c>
      <c r="FI57" s="166" t="e">
        <f t="shared" si="73"/>
        <v>#DIV/0!</v>
      </c>
      <c r="FJ57" s="166" t="e">
        <f t="shared" si="74"/>
        <v>#DIV/0!</v>
      </c>
      <c r="FK57" s="166" t="e">
        <f t="shared" si="75"/>
        <v>#DIV/0!</v>
      </c>
      <c r="FL57" s="166" t="e">
        <f t="shared" si="76"/>
        <v>#DIV/0!</v>
      </c>
      <c r="FM57" s="166" t="e">
        <f t="shared" si="77"/>
        <v>#DIV/0!</v>
      </c>
      <c r="FN57" s="166" t="e">
        <f t="shared" si="78"/>
        <v>#DIV/0!</v>
      </c>
      <c r="FO57" s="166" t="e">
        <f t="shared" si="79"/>
        <v>#DIV/0!</v>
      </c>
      <c r="FP57" s="859" t="e">
        <f t="shared" si="80"/>
        <v>#DIV/0!</v>
      </c>
      <c r="FQ57" s="867" t="e">
        <f t="shared" si="107"/>
        <v>#DIV/0!</v>
      </c>
      <c r="FR57" s="177" t="e">
        <f t="shared" si="81"/>
        <v>#DIV/0!</v>
      </c>
      <c r="FS57" s="166" t="e">
        <f t="shared" si="82"/>
        <v>#DIV/0!</v>
      </c>
      <c r="FT57" s="166" t="e">
        <f t="shared" si="83"/>
        <v>#DIV/0!</v>
      </c>
      <c r="FU57" s="166" t="e">
        <f t="shared" si="84"/>
        <v>#DIV/0!</v>
      </c>
      <c r="FV57" s="166" t="e">
        <f t="shared" si="85"/>
        <v>#DIV/0!</v>
      </c>
      <c r="FW57" s="166" t="e">
        <f t="shared" si="86"/>
        <v>#DIV/0!</v>
      </c>
      <c r="FX57" s="166" t="e">
        <f t="shared" si="87"/>
        <v>#DIV/0!</v>
      </c>
      <c r="FY57" s="166" t="e">
        <f t="shared" si="88"/>
        <v>#DIV/0!</v>
      </c>
      <c r="FZ57" s="166" t="e">
        <f t="shared" si="89"/>
        <v>#DIV/0!</v>
      </c>
      <c r="GA57" s="166" t="e">
        <f t="shared" si="90"/>
        <v>#DIV/0!</v>
      </c>
      <c r="GD57" s="1713"/>
      <c r="GE57" s="195" t="e">
        <f t="shared" si="108"/>
        <v>#DIV/0!</v>
      </c>
      <c r="GF57" s="204" t="e">
        <f t="shared" si="109"/>
        <v>#DIV/0!</v>
      </c>
      <c r="GG57" s="197" t="e">
        <f t="shared" si="109"/>
        <v>#DIV/0!</v>
      </c>
      <c r="GH57" s="197" t="e">
        <f t="shared" si="109"/>
        <v>#DIV/0!</v>
      </c>
      <c r="GI57" s="197" t="e">
        <f t="shared" si="109"/>
        <v>#DIV/0!</v>
      </c>
      <c r="GJ57" s="197" t="e">
        <f t="shared" si="109"/>
        <v>#DIV/0!</v>
      </c>
      <c r="GK57" s="197" t="e">
        <f>HA57+#REF!</f>
        <v>#DIV/0!</v>
      </c>
      <c r="GL57" s="197" t="e">
        <f>HB57+#REF!</f>
        <v>#DIV/0!</v>
      </c>
      <c r="GM57" s="197" t="e">
        <f>HC57+#REF!</f>
        <v>#DIV/0!</v>
      </c>
      <c r="GN57" s="197" t="e">
        <f>HD57+#REF!</f>
        <v>#DIV/0!</v>
      </c>
      <c r="GO57" s="198" t="e">
        <f>HE57+#REF!</f>
        <v>#DIV/0!</v>
      </c>
      <c r="GP57" s="205" t="e">
        <f t="shared" si="110"/>
        <v>#DIV/0!</v>
      </c>
      <c r="GQ57" s="200" t="e">
        <f t="shared" si="157"/>
        <v>#DIV/0!</v>
      </c>
      <c r="GR57" s="201" t="e">
        <f t="shared" si="158"/>
        <v>#DIV/0!</v>
      </c>
      <c r="GS57" s="201" t="e">
        <f t="shared" si="159"/>
        <v>#DIV/0!</v>
      </c>
      <c r="GT57" s="201" t="e">
        <f t="shared" si="160"/>
        <v>#DIV/0!</v>
      </c>
      <c r="GU57" s="201" t="e">
        <f t="shared" si="161"/>
        <v>#DIV/0!</v>
      </c>
      <c r="GV57" s="201" t="e">
        <f t="shared" si="152"/>
        <v>#DIV/0!</v>
      </c>
      <c r="GW57" s="201" t="e">
        <f t="shared" si="153"/>
        <v>#DIV/0!</v>
      </c>
      <c r="GX57" s="201" t="e">
        <f t="shared" si="154"/>
        <v>#DIV/0!</v>
      </c>
      <c r="GY57" s="201" t="e">
        <f t="shared" si="155"/>
        <v>#DIV/0!</v>
      </c>
      <c r="GZ57" s="202" t="e">
        <f t="shared" si="156"/>
        <v>#DIV/0!</v>
      </c>
      <c r="HA57" s="203" t="e">
        <f t="shared" si="112"/>
        <v>#DIV/0!</v>
      </c>
      <c r="HB57" s="204" t="e">
        <f t="shared" si="162"/>
        <v>#DIV/0!</v>
      </c>
      <c r="HC57" s="197" t="e">
        <f t="shared" si="162"/>
        <v>#DIV/0!</v>
      </c>
      <c r="HD57" s="197" t="e">
        <f t="shared" si="162"/>
        <v>#DIV/0!</v>
      </c>
      <c r="HE57" s="197" t="e">
        <f t="shared" si="162"/>
        <v>#DIV/0!</v>
      </c>
      <c r="HF57" s="197" t="e">
        <f t="shared" si="162"/>
        <v>#DIV/0!</v>
      </c>
      <c r="HG57" s="197" t="e">
        <f t="shared" si="162"/>
        <v>#DIV/0!</v>
      </c>
      <c r="HH57" s="197" t="e">
        <f t="shared" si="162"/>
        <v>#DIV/0!</v>
      </c>
      <c r="HI57" s="197" t="e">
        <f t="shared" si="162"/>
        <v>#DIV/0!</v>
      </c>
      <c r="HJ57" s="197" t="e">
        <f t="shared" si="162"/>
        <v>#DIV/0!</v>
      </c>
      <c r="HK57" s="198" t="e">
        <f t="shared" si="162"/>
        <v>#DIV/0!</v>
      </c>
      <c r="HL57" s="203" t="e">
        <f t="shared" si="116"/>
        <v>#DIV/0!</v>
      </c>
      <c r="HM57" s="868" t="e">
        <f t="shared" si="163"/>
        <v>#DIV/0!</v>
      </c>
      <c r="HN57" s="869" t="e">
        <f t="shared" si="163"/>
        <v>#DIV/0!</v>
      </c>
      <c r="HO57" s="869" t="e">
        <f t="shared" si="163"/>
        <v>#DIV/0!</v>
      </c>
      <c r="HP57" s="869" t="e">
        <f t="shared" si="163"/>
        <v>#DIV/0!</v>
      </c>
      <c r="HQ57" s="869" t="e">
        <f t="shared" si="163"/>
        <v>#DIV/0!</v>
      </c>
      <c r="HR57" s="869" t="e">
        <f t="shared" si="163"/>
        <v>#DIV/0!</v>
      </c>
      <c r="HS57" s="869" t="e">
        <f t="shared" si="163"/>
        <v>#DIV/0!</v>
      </c>
      <c r="HT57" s="869" t="e">
        <f t="shared" si="163"/>
        <v>#DIV/0!</v>
      </c>
      <c r="HU57" s="869" t="e">
        <f t="shared" si="163"/>
        <v>#DIV/0!</v>
      </c>
      <c r="HV57" s="870" t="e">
        <f t="shared" si="163"/>
        <v>#DIV/0!</v>
      </c>
    </row>
    <row r="58" spans="1:230" ht="15.75" customHeight="1" thickBot="1" x14ac:dyDescent="0.2">
      <c r="A58" s="206">
        <v>100</v>
      </c>
      <c r="B58" s="207"/>
      <c r="C58" s="208"/>
      <c r="D58" s="208"/>
      <c r="E58" s="208"/>
      <c r="F58" s="208"/>
      <c r="G58" s="208"/>
      <c r="H58" s="208"/>
      <c r="I58" s="208"/>
      <c r="J58" s="208"/>
      <c r="K58" s="208"/>
      <c r="L58" s="209">
        <v>0</v>
      </c>
      <c r="M58" s="209">
        <v>0</v>
      </c>
      <c r="N58" s="209">
        <v>0</v>
      </c>
      <c r="O58" s="209">
        <v>0</v>
      </c>
      <c r="P58" s="209">
        <v>0</v>
      </c>
      <c r="Q58" s="209">
        <v>0</v>
      </c>
      <c r="R58" s="209">
        <v>0</v>
      </c>
      <c r="S58" s="209">
        <v>0</v>
      </c>
      <c r="T58" s="209">
        <v>0</v>
      </c>
      <c r="U58" s="871">
        <v>0</v>
      </c>
      <c r="V58" s="872">
        <f t="shared" si="95"/>
        <v>0</v>
      </c>
      <c r="W58" s="873">
        <f t="shared" si="96"/>
        <v>0</v>
      </c>
      <c r="X58" s="212">
        <v>0</v>
      </c>
      <c r="Y58" s="213">
        <v>0</v>
      </c>
      <c r="Z58" s="213">
        <v>0</v>
      </c>
      <c r="AA58" s="213">
        <v>0</v>
      </c>
      <c r="AB58" s="213">
        <v>0</v>
      </c>
      <c r="AC58" s="213">
        <v>0</v>
      </c>
      <c r="AD58" s="213">
        <v>0</v>
      </c>
      <c r="AE58" s="213">
        <v>0</v>
      </c>
      <c r="AF58" s="213">
        <v>0</v>
      </c>
      <c r="AG58" s="213">
        <v>0</v>
      </c>
      <c r="AH58" s="212">
        <v>0</v>
      </c>
      <c r="AI58" s="213">
        <v>0</v>
      </c>
      <c r="AJ58" s="213">
        <v>0</v>
      </c>
      <c r="AK58" s="213">
        <v>0</v>
      </c>
      <c r="AL58" s="213">
        <v>0</v>
      </c>
      <c r="AM58" s="213">
        <v>0</v>
      </c>
      <c r="AN58" s="213">
        <v>0</v>
      </c>
      <c r="AO58" s="213">
        <v>0</v>
      </c>
      <c r="AP58" s="213">
        <v>0</v>
      </c>
      <c r="AQ58" s="213">
        <v>0</v>
      </c>
      <c r="AR58" s="214">
        <f t="shared" si="97"/>
        <v>0</v>
      </c>
      <c r="AS58" s="212">
        <v>0</v>
      </c>
      <c r="AT58" s="213">
        <v>0</v>
      </c>
      <c r="AU58" s="213">
        <v>0</v>
      </c>
      <c r="AV58" s="213">
        <v>0</v>
      </c>
      <c r="AW58" s="213">
        <v>0</v>
      </c>
      <c r="AX58" s="213">
        <v>0</v>
      </c>
      <c r="AY58" s="213">
        <v>0</v>
      </c>
      <c r="AZ58" s="213">
        <v>0</v>
      </c>
      <c r="BA58" s="213">
        <v>0</v>
      </c>
      <c r="BB58" s="213">
        <v>0</v>
      </c>
      <c r="BC58" s="212">
        <v>0</v>
      </c>
      <c r="BD58" s="213">
        <v>0</v>
      </c>
      <c r="BE58" s="213">
        <v>0</v>
      </c>
      <c r="BF58" s="213">
        <v>0</v>
      </c>
      <c r="BG58" s="213">
        <v>0</v>
      </c>
      <c r="BH58" s="213">
        <v>0</v>
      </c>
      <c r="BI58" s="213">
        <v>0</v>
      </c>
      <c r="BJ58" s="213">
        <v>0</v>
      </c>
      <c r="BK58" s="213">
        <v>0</v>
      </c>
      <c r="BL58" s="213">
        <v>0</v>
      </c>
      <c r="BM58" s="874">
        <f t="shared" si="98"/>
        <v>0</v>
      </c>
      <c r="BN58" s="212">
        <v>0</v>
      </c>
      <c r="BO58" s="213">
        <v>0</v>
      </c>
      <c r="BP58" s="213">
        <v>0</v>
      </c>
      <c r="BQ58" s="213">
        <v>0</v>
      </c>
      <c r="BR58" s="213">
        <v>0</v>
      </c>
      <c r="BS58" s="213">
        <v>0</v>
      </c>
      <c r="BT58" s="213">
        <v>0</v>
      </c>
      <c r="BU58" s="213">
        <v>0</v>
      </c>
      <c r="BV58" s="213">
        <v>0</v>
      </c>
      <c r="BW58" s="213">
        <v>0</v>
      </c>
      <c r="BX58" s="1461" t="e">
        <f t="shared" si="99"/>
        <v>#DIV/0!</v>
      </c>
      <c r="BY58" s="215" t="e">
        <f t="shared" si="100"/>
        <v>#DIV/0!</v>
      </c>
      <c r="BZ58" s="212" t="e">
        <f t="shared" si="117"/>
        <v>#DIV/0!</v>
      </c>
      <c r="CA58" s="213" t="e">
        <f t="shared" si="118"/>
        <v>#DIV/0!</v>
      </c>
      <c r="CB58" s="213" t="e">
        <f t="shared" si="119"/>
        <v>#DIV/0!</v>
      </c>
      <c r="CC58" s="213" t="e">
        <f t="shared" si="120"/>
        <v>#DIV/0!</v>
      </c>
      <c r="CD58" s="213" t="e">
        <f t="shared" si="121"/>
        <v>#DIV/0!</v>
      </c>
      <c r="CE58" s="213" t="e">
        <f t="shared" si="122"/>
        <v>#DIV/0!</v>
      </c>
      <c r="CF58" s="213" t="e">
        <f t="shared" si="123"/>
        <v>#DIV/0!</v>
      </c>
      <c r="CG58" s="213" t="e">
        <f t="shared" si="124"/>
        <v>#DIV/0!</v>
      </c>
      <c r="CH58" s="213" t="e">
        <f t="shared" si="125"/>
        <v>#DIV/0!</v>
      </c>
      <c r="CI58" s="213" t="e">
        <f t="shared" si="126"/>
        <v>#DIV/0!</v>
      </c>
      <c r="CJ58" s="212" t="e">
        <f t="shared" si="127"/>
        <v>#DIV/0!</v>
      </c>
      <c r="CK58" s="213" t="e">
        <f t="shared" si="128"/>
        <v>#DIV/0!</v>
      </c>
      <c r="CL58" s="213" t="e">
        <f t="shared" si="129"/>
        <v>#DIV/0!</v>
      </c>
      <c r="CM58" s="213" t="e">
        <f t="shared" si="130"/>
        <v>#DIV/0!</v>
      </c>
      <c r="CN58" s="213" t="e">
        <f t="shared" si="131"/>
        <v>#DIV/0!</v>
      </c>
      <c r="CO58" s="213" t="e">
        <f t="shared" si="132"/>
        <v>#DIV/0!</v>
      </c>
      <c r="CP58" s="213" t="e">
        <f t="shared" si="22"/>
        <v>#DIV/0!</v>
      </c>
      <c r="CQ58" s="213" t="e">
        <f t="shared" si="22"/>
        <v>#DIV/0!</v>
      </c>
      <c r="CR58" s="213" t="e">
        <f t="shared" si="22"/>
        <v>#DIV/0!</v>
      </c>
      <c r="CS58" s="213" t="e">
        <f t="shared" si="22"/>
        <v>#DIV/0!</v>
      </c>
      <c r="CT58" s="214" t="e">
        <f t="shared" si="101"/>
        <v>#DIV/0!</v>
      </c>
      <c r="CU58" s="212" t="e">
        <f t="shared" si="133"/>
        <v>#DIV/0!</v>
      </c>
      <c r="CV58" s="213" t="e">
        <f t="shared" si="134"/>
        <v>#DIV/0!</v>
      </c>
      <c r="CW58" s="213" t="e">
        <f t="shared" si="135"/>
        <v>#DIV/0!</v>
      </c>
      <c r="CX58" s="213" t="e">
        <f t="shared" si="136"/>
        <v>#DIV/0!</v>
      </c>
      <c r="CY58" s="213" t="e">
        <f t="shared" si="137"/>
        <v>#DIV/0!</v>
      </c>
      <c r="CZ58" s="213" t="e">
        <f t="shared" si="138"/>
        <v>#DIV/0!</v>
      </c>
      <c r="DA58" s="213" t="e">
        <f t="shared" si="139"/>
        <v>#DIV/0!</v>
      </c>
      <c r="DB58" s="213" t="e">
        <f t="shared" si="140"/>
        <v>#DIV/0!</v>
      </c>
      <c r="DC58" s="213" t="e">
        <f t="shared" si="141"/>
        <v>#DIV/0!</v>
      </c>
      <c r="DD58" s="213" t="e">
        <f t="shared" si="142"/>
        <v>#DIV/0!</v>
      </c>
      <c r="DE58" s="212" t="e">
        <f t="shared" si="143"/>
        <v>#DIV/0!</v>
      </c>
      <c r="DF58" s="213" t="e">
        <f t="shared" si="144"/>
        <v>#DIV/0!</v>
      </c>
      <c r="DG58" s="213" t="e">
        <f t="shared" si="145"/>
        <v>#DIV/0!</v>
      </c>
      <c r="DH58" s="213" t="e">
        <f t="shared" si="146"/>
        <v>#DIV/0!</v>
      </c>
      <c r="DI58" s="213" t="e">
        <f t="shared" si="147"/>
        <v>#DIV/0!</v>
      </c>
      <c r="DJ58" s="213" t="e">
        <f t="shared" si="148"/>
        <v>#DIV/0!</v>
      </c>
      <c r="DK58" s="213" t="e">
        <f t="shared" si="39"/>
        <v>#DIV/0!</v>
      </c>
      <c r="DL58" s="213" t="e">
        <f t="shared" si="39"/>
        <v>#DIV/0!</v>
      </c>
      <c r="DM58" s="213" t="e">
        <f t="shared" si="39"/>
        <v>#DIV/0!</v>
      </c>
      <c r="DN58" s="875" t="e">
        <f t="shared" si="39"/>
        <v>#DIV/0!</v>
      </c>
      <c r="DO58" s="876" t="e">
        <f t="shared" si="102"/>
        <v>#DIV/0!</v>
      </c>
      <c r="DP58" s="877" t="e">
        <f t="shared" si="169"/>
        <v>#DIV/0!</v>
      </c>
      <c r="DQ58" s="878" t="e">
        <f t="shared" si="170"/>
        <v>#DIV/0!</v>
      </c>
      <c r="DR58" s="878" t="e">
        <f t="shared" si="171"/>
        <v>#DIV/0!</v>
      </c>
      <c r="DS58" s="878" t="e">
        <f t="shared" si="172"/>
        <v>#DIV/0!</v>
      </c>
      <c r="DT58" s="878" t="e">
        <f t="shared" si="173"/>
        <v>#DIV/0!</v>
      </c>
      <c r="DU58" s="878" t="e">
        <f t="shared" si="164"/>
        <v>#DIV/0!</v>
      </c>
      <c r="DV58" s="878" t="e">
        <f t="shared" si="165"/>
        <v>#DIV/0!</v>
      </c>
      <c r="DW58" s="878" t="e">
        <f t="shared" si="166"/>
        <v>#DIV/0!</v>
      </c>
      <c r="DX58" s="878" t="e">
        <f t="shared" si="167"/>
        <v>#DIV/0!</v>
      </c>
      <c r="DY58" s="879" t="e">
        <f t="shared" si="168"/>
        <v>#DIV/0!</v>
      </c>
      <c r="DZ58" s="216" t="e">
        <f t="shared" si="104"/>
        <v>#DIV/0!</v>
      </c>
      <c r="EA58" s="217" t="e">
        <f>SUM(EB58:EU58)</f>
        <v>#DIV/0!</v>
      </c>
      <c r="EB58" s="218" t="e">
        <f t="shared" si="41"/>
        <v>#DIV/0!</v>
      </c>
      <c r="EC58" s="209" t="e">
        <f t="shared" si="42"/>
        <v>#DIV/0!</v>
      </c>
      <c r="ED58" s="209" t="e">
        <f t="shared" si="43"/>
        <v>#DIV/0!</v>
      </c>
      <c r="EE58" s="209" t="e">
        <f t="shared" si="44"/>
        <v>#DIV/0!</v>
      </c>
      <c r="EF58" s="209" t="e">
        <f t="shared" si="45"/>
        <v>#DIV/0!</v>
      </c>
      <c r="EG58" s="219" t="e">
        <f t="shared" si="46"/>
        <v>#DIV/0!</v>
      </c>
      <c r="EH58" s="219" t="e">
        <f t="shared" si="47"/>
        <v>#DIV/0!</v>
      </c>
      <c r="EI58" s="219" t="e">
        <f t="shared" si="48"/>
        <v>#DIV/0!</v>
      </c>
      <c r="EJ58" s="219" t="e">
        <f t="shared" si="49"/>
        <v>#DIV/0!</v>
      </c>
      <c r="EK58" s="219" t="e">
        <f t="shared" si="50"/>
        <v>#DIV/0!</v>
      </c>
      <c r="EL58" s="218" t="e">
        <f t="shared" si="51"/>
        <v>#DIV/0!</v>
      </c>
      <c r="EM58" s="209" t="e">
        <f t="shared" si="52"/>
        <v>#DIV/0!</v>
      </c>
      <c r="EN58" s="209" t="e">
        <f t="shared" si="53"/>
        <v>#DIV/0!</v>
      </c>
      <c r="EO58" s="209" t="e">
        <f t="shared" si="54"/>
        <v>#DIV/0!</v>
      </c>
      <c r="EP58" s="209" t="e">
        <f t="shared" si="55"/>
        <v>#DIV/0!</v>
      </c>
      <c r="EQ58" s="219" t="e">
        <f t="shared" si="56"/>
        <v>#DIV/0!</v>
      </c>
      <c r="ER58" s="219" t="e">
        <f t="shared" si="57"/>
        <v>#DIV/0!</v>
      </c>
      <c r="ES58" s="219" t="e">
        <f t="shared" si="58"/>
        <v>#DIV/0!</v>
      </c>
      <c r="ET58" s="219" t="e">
        <f t="shared" si="59"/>
        <v>#DIV/0!</v>
      </c>
      <c r="EU58" s="219" t="e">
        <f t="shared" si="60"/>
        <v>#DIV/0!</v>
      </c>
      <c r="EV58" s="220" t="e">
        <f t="shared" si="106"/>
        <v>#DIV/0!</v>
      </c>
      <c r="EW58" s="218" t="e">
        <f t="shared" si="61"/>
        <v>#DIV/0!</v>
      </c>
      <c r="EX58" s="209" t="e">
        <f t="shared" si="62"/>
        <v>#DIV/0!</v>
      </c>
      <c r="EY58" s="209" t="e">
        <f t="shared" si="63"/>
        <v>#DIV/0!</v>
      </c>
      <c r="EZ58" s="209" t="e">
        <f t="shared" si="64"/>
        <v>#DIV/0!</v>
      </c>
      <c r="FA58" s="209" t="e">
        <f t="shared" si="65"/>
        <v>#DIV/0!</v>
      </c>
      <c r="FB58" s="219" t="e">
        <f t="shared" si="66"/>
        <v>#DIV/0!</v>
      </c>
      <c r="FC58" s="219" t="e">
        <f t="shared" si="67"/>
        <v>#DIV/0!</v>
      </c>
      <c r="FD58" s="219" t="e">
        <f t="shared" si="68"/>
        <v>#DIV/0!</v>
      </c>
      <c r="FE58" s="219" t="e">
        <f t="shared" si="69"/>
        <v>#DIV/0!</v>
      </c>
      <c r="FF58" s="219" t="e">
        <f t="shared" si="70"/>
        <v>#DIV/0!</v>
      </c>
      <c r="FG58" s="218" t="e">
        <f t="shared" si="71"/>
        <v>#DIV/0!</v>
      </c>
      <c r="FH58" s="209" t="e">
        <f t="shared" si="72"/>
        <v>#DIV/0!</v>
      </c>
      <c r="FI58" s="209" t="e">
        <f t="shared" si="73"/>
        <v>#DIV/0!</v>
      </c>
      <c r="FJ58" s="209" t="e">
        <f t="shared" si="74"/>
        <v>#DIV/0!</v>
      </c>
      <c r="FK58" s="209" t="e">
        <f t="shared" si="75"/>
        <v>#DIV/0!</v>
      </c>
      <c r="FL58" s="219" t="e">
        <f t="shared" si="76"/>
        <v>#DIV/0!</v>
      </c>
      <c r="FM58" s="219" t="e">
        <f t="shared" si="77"/>
        <v>#DIV/0!</v>
      </c>
      <c r="FN58" s="219" t="e">
        <f t="shared" si="78"/>
        <v>#DIV/0!</v>
      </c>
      <c r="FO58" s="219" t="e">
        <f t="shared" si="79"/>
        <v>#DIV/0!</v>
      </c>
      <c r="FP58" s="880" t="e">
        <f t="shared" si="80"/>
        <v>#DIV/0!</v>
      </c>
      <c r="FQ58" s="881" t="e">
        <f>SUM(FR58:GA58)</f>
        <v>#DIV/0!</v>
      </c>
      <c r="FR58" s="218" t="e">
        <f t="shared" si="81"/>
        <v>#DIV/0!</v>
      </c>
      <c r="FS58" s="209" t="e">
        <f t="shared" si="82"/>
        <v>#DIV/0!</v>
      </c>
      <c r="FT58" s="209" t="e">
        <f t="shared" si="83"/>
        <v>#DIV/0!</v>
      </c>
      <c r="FU58" s="209" t="e">
        <f t="shared" si="84"/>
        <v>#DIV/0!</v>
      </c>
      <c r="FV58" s="209" t="e">
        <f t="shared" si="85"/>
        <v>#DIV/0!</v>
      </c>
      <c r="FW58" s="219" t="e">
        <f t="shared" si="86"/>
        <v>#DIV/0!</v>
      </c>
      <c r="FX58" s="219" t="e">
        <f t="shared" si="87"/>
        <v>#DIV/0!</v>
      </c>
      <c r="FY58" s="219" t="e">
        <f t="shared" si="88"/>
        <v>#DIV/0!</v>
      </c>
      <c r="FZ58" s="219" t="e">
        <f t="shared" si="89"/>
        <v>#DIV/0!</v>
      </c>
      <c r="GA58" s="219" t="e">
        <f t="shared" si="90"/>
        <v>#DIV/0!</v>
      </c>
      <c r="GB58" s="221"/>
      <c r="GC58" s="221"/>
      <c r="GD58" s="1713"/>
      <c r="GE58" s="195" t="e">
        <f t="shared" si="108"/>
        <v>#DIV/0!</v>
      </c>
      <c r="GF58" s="204" t="e">
        <f t="shared" si="109"/>
        <v>#DIV/0!</v>
      </c>
      <c r="GG58" s="197" t="e">
        <f t="shared" si="109"/>
        <v>#DIV/0!</v>
      </c>
      <c r="GH58" s="197" t="e">
        <f t="shared" si="109"/>
        <v>#DIV/0!</v>
      </c>
      <c r="GI58" s="197" t="e">
        <f t="shared" si="109"/>
        <v>#DIV/0!</v>
      </c>
      <c r="GJ58" s="197" t="e">
        <f t="shared" si="109"/>
        <v>#DIV/0!</v>
      </c>
      <c r="GK58" s="197" t="e">
        <f>HA58+#REF!</f>
        <v>#DIV/0!</v>
      </c>
      <c r="GL58" s="197" t="e">
        <f>HB58+#REF!</f>
        <v>#DIV/0!</v>
      </c>
      <c r="GM58" s="197" t="e">
        <f>HC58+#REF!</f>
        <v>#DIV/0!</v>
      </c>
      <c r="GN58" s="197" t="e">
        <f>HD58+#REF!</f>
        <v>#DIV/0!</v>
      </c>
      <c r="GO58" s="198" t="e">
        <f>HE58+#REF!</f>
        <v>#DIV/0!</v>
      </c>
      <c r="GP58" s="205" t="e">
        <f t="shared" si="110"/>
        <v>#DIV/0!</v>
      </c>
      <c r="GQ58" s="200" t="e">
        <f t="shared" si="157"/>
        <v>#DIV/0!</v>
      </c>
      <c r="GR58" s="201" t="e">
        <f t="shared" si="158"/>
        <v>#DIV/0!</v>
      </c>
      <c r="GS58" s="201" t="e">
        <f t="shared" si="159"/>
        <v>#DIV/0!</v>
      </c>
      <c r="GT58" s="201" t="e">
        <f t="shared" si="160"/>
        <v>#DIV/0!</v>
      </c>
      <c r="GU58" s="201" t="e">
        <f t="shared" si="161"/>
        <v>#DIV/0!</v>
      </c>
      <c r="GV58" s="201" t="e">
        <f t="shared" si="152"/>
        <v>#DIV/0!</v>
      </c>
      <c r="GW58" s="201" t="e">
        <f t="shared" si="153"/>
        <v>#DIV/0!</v>
      </c>
      <c r="GX58" s="201" t="e">
        <f t="shared" si="154"/>
        <v>#DIV/0!</v>
      </c>
      <c r="GY58" s="201" t="e">
        <f t="shared" si="155"/>
        <v>#DIV/0!</v>
      </c>
      <c r="GZ58" s="202" t="e">
        <f t="shared" si="156"/>
        <v>#DIV/0!</v>
      </c>
      <c r="HA58" s="203" t="e">
        <f t="shared" si="112"/>
        <v>#DIV/0!</v>
      </c>
      <c r="HB58" s="204" t="e">
        <f t="shared" si="162"/>
        <v>#DIV/0!</v>
      </c>
      <c r="HC58" s="197" t="e">
        <f t="shared" si="162"/>
        <v>#DIV/0!</v>
      </c>
      <c r="HD58" s="197" t="e">
        <f t="shared" si="162"/>
        <v>#DIV/0!</v>
      </c>
      <c r="HE58" s="197" t="e">
        <f t="shared" si="162"/>
        <v>#DIV/0!</v>
      </c>
      <c r="HF58" s="197" t="e">
        <f t="shared" si="162"/>
        <v>#DIV/0!</v>
      </c>
      <c r="HG58" s="197" t="e">
        <f t="shared" si="162"/>
        <v>#DIV/0!</v>
      </c>
      <c r="HH58" s="197" t="e">
        <f t="shared" si="162"/>
        <v>#DIV/0!</v>
      </c>
      <c r="HI58" s="197" t="e">
        <f t="shared" si="162"/>
        <v>#DIV/0!</v>
      </c>
      <c r="HJ58" s="197" t="e">
        <f t="shared" si="162"/>
        <v>#DIV/0!</v>
      </c>
      <c r="HK58" s="198" t="e">
        <f t="shared" si="162"/>
        <v>#DIV/0!</v>
      </c>
      <c r="HL58" s="203" t="e">
        <f t="shared" si="116"/>
        <v>#DIV/0!</v>
      </c>
      <c r="HM58" s="868" t="e">
        <f t="shared" si="163"/>
        <v>#DIV/0!</v>
      </c>
      <c r="HN58" s="869" t="e">
        <f t="shared" si="163"/>
        <v>#DIV/0!</v>
      </c>
      <c r="HO58" s="869" t="e">
        <f t="shared" si="163"/>
        <v>#DIV/0!</v>
      </c>
      <c r="HP58" s="869" t="e">
        <f t="shared" si="163"/>
        <v>#DIV/0!</v>
      </c>
      <c r="HQ58" s="869" t="e">
        <f t="shared" si="163"/>
        <v>#DIV/0!</v>
      </c>
      <c r="HR58" s="869" t="e">
        <f t="shared" si="163"/>
        <v>#DIV/0!</v>
      </c>
      <c r="HS58" s="869" t="e">
        <f t="shared" si="163"/>
        <v>#DIV/0!</v>
      </c>
      <c r="HT58" s="869" t="e">
        <f t="shared" si="163"/>
        <v>#DIV/0!</v>
      </c>
      <c r="HU58" s="869" t="e">
        <f t="shared" si="163"/>
        <v>#DIV/0!</v>
      </c>
      <c r="HV58" s="870" t="e">
        <f t="shared" si="163"/>
        <v>#DIV/0!</v>
      </c>
    </row>
    <row r="59" spans="1:230" s="223" customFormat="1" ht="15.75" customHeight="1" thickBot="1" x14ac:dyDescent="0.2">
      <c r="A59" s="222"/>
      <c r="B59" s="222"/>
      <c r="C59" s="222"/>
      <c r="D59" s="222"/>
      <c r="E59" s="222"/>
      <c r="F59" s="222"/>
      <c r="G59" s="222"/>
      <c r="H59" s="222"/>
      <c r="I59" s="222"/>
      <c r="J59" s="222"/>
      <c r="K59" s="222"/>
      <c r="L59" s="222"/>
      <c r="M59" s="222"/>
      <c r="N59" s="222"/>
      <c r="O59" s="222"/>
      <c r="P59" s="222"/>
      <c r="Q59" s="222"/>
      <c r="R59" s="222"/>
      <c r="S59" s="222"/>
      <c r="T59" s="222"/>
      <c r="U59" s="222"/>
      <c r="BD59" s="224"/>
      <c r="BE59" s="224"/>
      <c r="BF59" s="224"/>
      <c r="BG59" s="224"/>
      <c r="BH59" s="224"/>
      <c r="BI59" s="224"/>
      <c r="BJ59" s="224"/>
      <c r="BK59" s="224"/>
      <c r="BL59" s="224"/>
      <c r="BM59" s="224"/>
      <c r="BN59" s="224"/>
      <c r="BO59" s="224"/>
      <c r="BP59" s="224"/>
      <c r="BQ59" s="224"/>
      <c r="BR59" s="224"/>
      <c r="BS59" s="224"/>
      <c r="BT59" s="224"/>
      <c r="BU59" s="224"/>
      <c r="BV59" s="224"/>
      <c r="BW59" s="224"/>
      <c r="DF59" s="224"/>
      <c r="DG59" s="224"/>
      <c r="DH59" s="224"/>
      <c r="DI59" s="224"/>
      <c r="DJ59" s="224"/>
      <c r="DK59" s="224"/>
      <c r="DL59" s="224"/>
      <c r="DM59" s="224"/>
      <c r="DN59" s="224"/>
      <c r="DO59" s="224"/>
      <c r="DP59" s="224"/>
      <c r="DQ59" s="224"/>
      <c r="DR59" s="224"/>
      <c r="DS59" s="224"/>
      <c r="DT59" s="224"/>
      <c r="DU59" s="224"/>
      <c r="DV59" s="224"/>
      <c r="DW59" s="224"/>
      <c r="DX59" s="224"/>
      <c r="DY59" s="224"/>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c r="GC59"/>
      <c r="GD59" s="1713"/>
      <c r="GE59" s="226" t="e">
        <f t="shared" si="108"/>
        <v>#DIV/0!</v>
      </c>
      <c r="GF59" s="227" t="e">
        <f t="shared" si="109"/>
        <v>#DIV/0!</v>
      </c>
      <c r="GG59" s="228" t="e">
        <f t="shared" si="109"/>
        <v>#DIV/0!</v>
      </c>
      <c r="GH59" s="228" t="e">
        <f t="shared" si="109"/>
        <v>#DIV/0!</v>
      </c>
      <c r="GI59" s="228" t="e">
        <f t="shared" si="109"/>
        <v>#DIV/0!</v>
      </c>
      <c r="GJ59" s="228" t="e">
        <f t="shared" si="109"/>
        <v>#DIV/0!</v>
      </c>
      <c r="GK59" s="228" t="e">
        <f>HA59+#REF!</f>
        <v>#DIV/0!</v>
      </c>
      <c r="GL59" s="228" t="e">
        <f>HB59+#REF!</f>
        <v>#DIV/0!</v>
      </c>
      <c r="GM59" s="228" t="e">
        <f>HC59+#REF!</f>
        <v>#DIV/0!</v>
      </c>
      <c r="GN59" s="228" t="e">
        <f>HD59+#REF!</f>
        <v>#DIV/0!</v>
      </c>
      <c r="GO59" s="229" t="e">
        <f>HE59+#REF!</f>
        <v>#DIV/0!</v>
      </c>
      <c r="GP59" s="230" t="e">
        <f t="shared" si="110"/>
        <v>#DIV/0!</v>
      </c>
      <c r="GQ59" s="231" t="e">
        <f t="shared" si="157"/>
        <v>#DIV/0!</v>
      </c>
      <c r="GR59" s="232" t="e">
        <f t="shared" si="158"/>
        <v>#DIV/0!</v>
      </c>
      <c r="GS59" s="232" t="e">
        <f t="shared" si="159"/>
        <v>#DIV/0!</v>
      </c>
      <c r="GT59" s="232" t="e">
        <f t="shared" si="160"/>
        <v>#DIV/0!</v>
      </c>
      <c r="GU59" s="232" t="e">
        <f t="shared" si="161"/>
        <v>#DIV/0!</v>
      </c>
      <c r="GV59" s="232" t="e">
        <f t="shared" si="152"/>
        <v>#DIV/0!</v>
      </c>
      <c r="GW59" s="232" t="e">
        <f t="shared" si="153"/>
        <v>#DIV/0!</v>
      </c>
      <c r="GX59" s="232" t="e">
        <f t="shared" si="154"/>
        <v>#DIV/0!</v>
      </c>
      <c r="GY59" s="232" t="e">
        <f t="shared" si="155"/>
        <v>#DIV/0!</v>
      </c>
      <c r="GZ59" s="233" t="e">
        <f t="shared" si="156"/>
        <v>#DIV/0!</v>
      </c>
      <c r="HA59" s="234" t="e">
        <f t="shared" si="112"/>
        <v>#DIV/0!</v>
      </c>
      <c r="HB59" s="227" t="e">
        <f t="shared" si="162"/>
        <v>#DIV/0!</v>
      </c>
      <c r="HC59" s="228" t="e">
        <f t="shared" si="162"/>
        <v>#DIV/0!</v>
      </c>
      <c r="HD59" s="228" t="e">
        <f t="shared" si="162"/>
        <v>#DIV/0!</v>
      </c>
      <c r="HE59" s="228" t="e">
        <f t="shared" si="162"/>
        <v>#DIV/0!</v>
      </c>
      <c r="HF59" s="228" t="e">
        <f t="shared" si="162"/>
        <v>#DIV/0!</v>
      </c>
      <c r="HG59" s="228" t="e">
        <f t="shared" si="162"/>
        <v>#DIV/0!</v>
      </c>
      <c r="HH59" s="228" t="e">
        <f t="shared" si="162"/>
        <v>#DIV/0!</v>
      </c>
      <c r="HI59" s="228" t="e">
        <f t="shared" si="162"/>
        <v>#DIV/0!</v>
      </c>
      <c r="HJ59" s="228" t="e">
        <f t="shared" si="162"/>
        <v>#DIV/0!</v>
      </c>
      <c r="HK59" s="229" t="e">
        <f t="shared" si="162"/>
        <v>#DIV/0!</v>
      </c>
      <c r="HL59" s="234" t="e">
        <f t="shared" si="116"/>
        <v>#DIV/0!</v>
      </c>
      <c r="HM59" s="882" t="e">
        <f t="shared" si="163"/>
        <v>#DIV/0!</v>
      </c>
      <c r="HN59" s="883" t="e">
        <f t="shared" si="163"/>
        <v>#DIV/0!</v>
      </c>
      <c r="HO59" s="883" t="e">
        <f t="shared" si="163"/>
        <v>#DIV/0!</v>
      </c>
      <c r="HP59" s="883" t="e">
        <f t="shared" si="163"/>
        <v>#DIV/0!</v>
      </c>
      <c r="HQ59" s="883" t="e">
        <f t="shared" si="163"/>
        <v>#DIV/0!</v>
      </c>
      <c r="HR59" s="883" t="e">
        <f t="shared" si="163"/>
        <v>#DIV/0!</v>
      </c>
      <c r="HS59" s="883" t="e">
        <f t="shared" si="163"/>
        <v>#DIV/0!</v>
      </c>
      <c r="HT59" s="883" t="e">
        <f t="shared" si="163"/>
        <v>#DIV/0!</v>
      </c>
      <c r="HU59" s="883" t="e">
        <f t="shared" si="163"/>
        <v>#DIV/0!</v>
      </c>
      <c r="HV59" s="884" t="e">
        <f t="shared" si="163"/>
        <v>#DIV/0!</v>
      </c>
    </row>
    <row r="60" spans="1:230" s="223" customFormat="1" ht="15.75" customHeight="1" x14ac:dyDescent="0.15">
      <c r="A60" s="235"/>
      <c r="B60" s="235"/>
      <c r="C60" s="235"/>
      <c r="D60" s="235"/>
      <c r="E60" s="235"/>
      <c r="F60" s="235"/>
      <c r="G60" s="235"/>
      <c r="H60" s="235"/>
      <c r="I60" s="235"/>
      <c r="J60" s="235"/>
      <c r="K60" s="235"/>
      <c r="L60" s="235"/>
      <c r="M60" s="235"/>
      <c r="N60" s="235"/>
      <c r="O60" s="235"/>
      <c r="P60" s="235"/>
      <c r="Q60" s="235"/>
      <c r="R60" s="235"/>
      <c r="S60" s="235"/>
      <c r="T60" s="235"/>
      <c r="U60" s="235"/>
      <c r="BC60" s="224"/>
      <c r="BD60" s="225"/>
      <c r="BE60" s="225"/>
      <c r="BF60" s="225"/>
      <c r="BG60" s="225"/>
      <c r="BH60" s="225"/>
      <c r="BI60" s="225"/>
      <c r="BJ60" s="225"/>
      <c r="BK60" s="225"/>
      <c r="BL60" s="225"/>
      <c r="BM60" s="225"/>
      <c r="BN60" s="225"/>
      <c r="BO60" s="225"/>
      <c r="BP60" s="225"/>
      <c r="BQ60" s="225"/>
      <c r="BR60" s="225"/>
      <c r="BS60" s="225"/>
      <c r="BT60" s="225"/>
      <c r="BU60" s="225"/>
      <c r="BV60" s="225"/>
      <c r="BW60" s="225"/>
      <c r="DE60" s="224"/>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row>
    <row r="61" spans="1:230" s="223" customFormat="1" ht="15.75" customHeight="1" x14ac:dyDescent="0.15">
      <c r="A61" s="235"/>
      <c r="B61" s="235"/>
      <c r="C61" s="235"/>
      <c r="D61" s="235"/>
      <c r="E61" s="235"/>
      <c r="F61" s="235"/>
      <c r="G61" s="235"/>
      <c r="H61" s="235"/>
      <c r="I61" s="235"/>
      <c r="J61" s="235"/>
      <c r="K61" s="235"/>
      <c r="L61" s="235"/>
      <c r="M61" s="235"/>
      <c r="N61" s="235"/>
      <c r="O61" s="235"/>
      <c r="P61" s="235"/>
      <c r="Q61" s="235"/>
      <c r="R61" s="235"/>
      <c r="S61" s="235"/>
      <c r="T61" s="235"/>
      <c r="U61" s="235"/>
      <c r="BC61" s="224"/>
      <c r="BD61" s="225"/>
      <c r="BE61" s="225"/>
      <c r="BF61" s="225"/>
      <c r="BG61" s="225"/>
      <c r="BH61" s="225"/>
      <c r="BI61" s="225"/>
      <c r="BJ61" s="225"/>
      <c r="BK61" s="225"/>
      <c r="BL61" s="225"/>
      <c r="BM61" s="225"/>
      <c r="BN61" s="225"/>
      <c r="BO61" s="225"/>
      <c r="BP61" s="225"/>
      <c r="BQ61" s="225"/>
      <c r="BR61" s="225"/>
      <c r="BS61" s="225"/>
      <c r="BT61" s="225"/>
      <c r="BU61" s="225"/>
      <c r="BV61" s="225"/>
      <c r="BW61" s="225"/>
      <c r="DE61" s="224"/>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row>
    <row r="62" spans="1:230" s="223" customFormat="1" ht="15.75" customHeight="1" x14ac:dyDescent="0.15">
      <c r="A62" s="235"/>
      <c r="B62" s="235"/>
      <c r="C62" s="235"/>
      <c r="D62" s="235"/>
      <c r="E62" s="235"/>
      <c r="F62" s="235"/>
      <c r="G62" s="235"/>
      <c r="H62" s="235"/>
      <c r="I62" s="235"/>
      <c r="J62" s="235"/>
      <c r="K62" s="235"/>
      <c r="L62" s="235"/>
      <c r="M62" s="235"/>
      <c r="N62" s="235"/>
      <c r="O62" s="235"/>
      <c r="P62" s="235"/>
      <c r="Q62" s="235"/>
      <c r="R62" s="235"/>
      <c r="S62" s="235"/>
      <c r="T62" s="235"/>
      <c r="U62" s="235"/>
      <c r="BC62" s="224"/>
      <c r="BD62" s="225"/>
      <c r="BE62" s="225"/>
      <c r="BF62" s="225"/>
      <c r="BG62" s="225"/>
      <c r="BH62" s="225"/>
      <c r="BI62" s="225"/>
      <c r="BJ62" s="225"/>
      <c r="BK62" s="225"/>
      <c r="BL62" s="225"/>
      <c r="BM62" s="225"/>
      <c r="BN62" s="225"/>
      <c r="BO62" s="225"/>
      <c r="BP62" s="225"/>
      <c r="BQ62" s="225"/>
      <c r="BR62" s="225"/>
      <c r="BS62" s="225"/>
      <c r="BT62" s="225"/>
      <c r="BU62" s="225"/>
      <c r="BV62" s="225"/>
      <c r="BW62" s="225"/>
      <c r="DE62" s="224"/>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row>
    <row r="63" spans="1:230" s="223" customFormat="1" ht="15.75" customHeight="1" x14ac:dyDescent="0.15">
      <c r="A63" s="235"/>
      <c r="B63" s="235"/>
      <c r="C63" s="235"/>
      <c r="D63" s="235"/>
      <c r="E63" s="235"/>
      <c r="F63" s="235"/>
      <c r="G63" s="235"/>
      <c r="H63" s="235"/>
      <c r="I63" s="235"/>
      <c r="J63" s="235"/>
      <c r="K63" s="235"/>
      <c r="L63" s="235"/>
      <c r="M63" s="235"/>
      <c r="N63" s="235"/>
      <c r="O63" s="235"/>
      <c r="P63" s="235"/>
      <c r="Q63" s="235"/>
      <c r="R63" s="235"/>
      <c r="S63" s="235"/>
      <c r="T63" s="235"/>
      <c r="U63" s="235"/>
      <c r="BC63" s="224"/>
      <c r="BD63" s="225"/>
      <c r="BE63" s="225"/>
      <c r="BF63" s="225"/>
      <c r="BG63" s="225"/>
      <c r="BH63" s="225"/>
      <c r="BI63" s="225"/>
      <c r="BJ63" s="225"/>
      <c r="BK63" s="225"/>
      <c r="BL63" s="225"/>
      <c r="BM63" s="225"/>
      <c r="BN63" s="225"/>
      <c r="BO63" s="225"/>
      <c r="BP63" s="225"/>
      <c r="BQ63" s="225"/>
      <c r="BR63" s="225"/>
      <c r="BS63" s="225"/>
      <c r="BT63" s="225"/>
      <c r="BU63" s="225"/>
      <c r="BV63" s="225"/>
      <c r="BW63" s="225"/>
      <c r="DE63" s="224"/>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row>
    <row r="64" spans="1:230" ht="14.25" x14ac:dyDescent="0.15">
      <c r="M64" s="236"/>
      <c r="N64" s="236"/>
      <c r="O64" s="236"/>
      <c r="P64" s="236"/>
      <c r="Q64" s="236"/>
      <c r="R64" s="236"/>
      <c r="S64" s="236"/>
      <c r="T64" s="236"/>
      <c r="U64" s="236"/>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8"/>
      <c r="BE64" s="238"/>
      <c r="BF64" s="238"/>
      <c r="BG64" s="238"/>
      <c r="BH64" s="238"/>
      <c r="BI64" s="238"/>
      <c r="BJ64" s="238"/>
      <c r="BK64" s="238"/>
      <c r="BL64" s="238"/>
      <c r="BM64" s="238"/>
      <c r="BN64" s="238"/>
      <c r="BO64" s="238"/>
      <c r="BP64" s="238"/>
      <c r="BQ64" s="238"/>
      <c r="BR64" s="238"/>
      <c r="BS64" s="238"/>
      <c r="BT64" s="238"/>
      <c r="BU64" s="238"/>
      <c r="BV64" s="238"/>
      <c r="BW64" s="238"/>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8"/>
      <c r="DG64" s="238"/>
      <c r="DH64" s="238"/>
      <c r="DI64" s="238"/>
      <c r="DJ64" s="238"/>
      <c r="DK64" s="238"/>
      <c r="DL64" s="238"/>
      <c r="DM64" s="238"/>
      <c r="DN64" s="238"/>
      <c r="DO64" s="238"/>
      <c r="DP64" s="238"/>
      <c r="DQ64" s="238"/>
      <c r="DR64" s="238"/>
      <c r="DS64" s="238"/>
      <c r="DT64" s="238"/>
      <c r="DU64" s="238"/>
      <c r="DV64" s="238"/>
      <c r="DW64" s="238"/>
      <c r="DX64" s="238"/>
      <c r="DY64" s="238"/>
      <c r="DZ64" s="238"/>
      <c r="EA64" s="238"/>
      <c r="EP64" s="239"/>
      <c r="EQ64" s="239"/>
      <c r="ER64" s="239"/>
      <c r="ES64" s="239"/>
      <c r="ET64" s="239"/>
      <c r="EU64" s="239"/>
      <c r="EV64" s="239"/>
      <c r="EW64" s="239"/>
      <c r="EX64" s="239"/>
      <c r="EY64" s="239"/>
      <c r="EZ64" s="239"/>
    </row>
    <row r="65" spans="13:156" ht="14.25" x14ac:dyDescent="0.15">
      <c r="M65" s="236"/>
      <c r="N65" s="236"/>
      <c r="O65" s="236"/>
      <c r="P65" s="236"/>
      <c r="Q65" s="236"/>
      <c r="R65" s="236"/>
      <c r="S65" s="236"/>
      <c r="T65" s="236"/>
      <c r="U65" s="236"/>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8"/>
      <c r="BE65" s="238"/>
      <c r="BF65" s="238"/>
      <c r="BG65" s="238"/>
      <c r="BH65" s="238"/>
      <c r="BI65" s="238"/>
      <c r="BJ65" s="238"/>
      <c r="BK65" s="238"/>
      <c r="BL65" s="238"/>
      <c r="BM65" s="238"/>
      <c r="BN65" s="238"/>
      <c r="BO65" s="238"/>
      <c r="BP65" s="238"/>
      <c r="BQ65" s="238"/>
      <c r="BR65" s="238"/>
      <c r="BS65" s="238"/>
      <c r="BT65" s="238"/>
      <c r="BU65" s="238"/>
      <c r="BV65" s="238"/>
      <c r="BW65" s="238"/>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8"/>
      <c r="DG65" s="238"/>
      <c r="DH65" s="238"/>
      <c r="DI65" s="238"/>
      <c r="DJ65" s="238"/>
      <c r="DK65" s="238"/>
      <c r="DL65" s="238"/>
      <c r="DM65" s="238"/>
      <c r="DN65" s="238"/>
      <c r="DO65" s="238"/>
      <c r="DP65" s="238"/>
      <c r="DQ65" s="238"/>
      <c r="DR65" s="238"/>
      <c r="DS65" s="238"/>
      <c r="DT65" s="238"/>
      <c r="DU65" s="238"/>
      <c r="DV65" s="238"/>
      <c r="DW65" s="238"/>
      <c r="DX65" s="238"/>
      <c r="DY65" s="238"/>
      <c r="DZ65" s="238"/>
      <c r="EA65" s="238"/>
      <c r="EP65" s="240"/>
      <c r="EQ65" s="240"/>
      <c r="ER65" s="240"/>
      <c r="ES65" s="240"/>
      <c r="ET65" s="240"/>
      <c r="EU65" s="240"/>
      <c r="EV65" s="240"/>
      <c r="EW65" s="240"/>
      <c r="EX65" s="240"/>
      <c r="EY65" s="240"/>
      <c r="EZ65" s="240"/>
    </row>
    <row r="66" spans="13:156" x14ac:dyDescent="0.15">
      <c r="M66" s="236"/>
      <c r="N66" s="236"/>
      <c r="O66" s="236"/>
      <c r="P66" s="236"/>
      <c r="Q66" s="236"/>
      <c r="R66" s="236"/>
      <c r="S66" s="236"/>
      <c r="T66" s="236"/>
      <c r="U66" s="236"/>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8"/>
      <c r="BE66" s="238"/>
      <c r="BF66" s="238"/>
      <c r="BG66" s="238"/>
      <c r="BH66" s="238"/>
      <c r="BI66" s="238"/>
      <c r="BJ66" s="238"/>
      <c r="BK66" s="238"/>
      <c r="BL66" s="238"/>
      <c r="BM66" s="238"/>
      <c r="BN66" s="238"/>
      <c r="BO66" s="238"/>
      <c r="BP66" s="238"/>
      <c r="BQ66" s="238"/>
      <c r="BR66" s="238"/>
      <c r="BS66" s="238"/>
      <c r="BT66" s="238"/>
      <c r="BU66" s="238"/>
      <c r="BV66" s="238"/>
      <c r="BW66" s="238"/>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row>
  </sheetData>
  <sheetProtection selectLockedCells="1" selectUnlockedCells="1"/>
  <mergeCells count="83">
    <mergeCell ref="A1:FP1"/>
    <mergeCell ref="A2:F2"/>
    <mergeCell ref="G2:W2"/>
    <mergeCell ref="AF2:AJ2"/>
    <mergeCell ref="AK2:AL2"/>
    <mergeCell ref="AM2:AN2"/>
    <mergeCell ref="AM3:AN3"/>
    <mergeCell ref="A4:F4"/>
    <mergeCell ref="G4:W4"/>
    <mergeCell ref="AF4:AJ4"/>
    <mergeCell ref="AK4:AL4"/>
    <mergeCell ref="AM4:AN4"/>
    <mergeCell ref="A3:F3"/>
    <mergeCell ref="G3:W3"/>
    <mergeCell ref="AF3:AJ3"/>
    <mergeCell ref="AK3:AL3"/>
    <mergeCell ref="G7:G9"/>
    <mergeCell ref="H7:H9"/>
    <mergeCell ref="I7:I9"/>
    <mergeCell ref="A6:A9"/>
    <mergeCell ref="B6:K6"/>
    <mergeCell ref="J7:J9"/>
    <mergeCell ref="K7:K9"/>
    <mergeCell ref="B7:B9"/>
    <mergeCell ref="C7:C9"/>
    <mergeCell ref="D7:D9"/>
    <mergeCell ref="E7:E9"/>
    <mergeCell ref="F7:F9"/>
    <mergeCell ref="DZ6:GA6"/>
    <mergeCell ref="T7:T9"/>
    <mergeCell ref="U7:U9"/>
    <mergeCell ref="V7:V9"/>
    <mergeCell ref="W7:AQ7"/>
    <mergeCell ref="L6:U6"/>
    <mergeCell ref="V6:BW6"/>
    <mergeCell ref="L7:L9"/>
    <mergeCell ref="M7:M9"/>
    <mergeCell ref="N7:N9"/>
    <mergeCell ref="O7:O9"/>
    <mergeCell ref="P7:P9"/>
    <mergeCell ref="Q7:Q9"/>
    <mergeCell ref="R7:R9"/>
    <mergeCell ref="S7:S9"/>
    <mergeCell ref="BX6:DY6"/>
    <mergeCell ref="AR7:BL7"/>
    <mergeCell ref="BN7:BW8"/>
    <mergeCell ref="BX7:BX9"/>
    <mergeCell ref="BY7:CS7"/>
    <mergeCell ref="AR8:AR9"/>
    <mergeCell ref="W8:W9"/>
    <mergeCell ref="X8:AG8"/>
    <mergeCell ref="AH8:AQ8"/>
    <mergeCell ref="CJ8:CS8"/>
    <mergeCell ref="CT8:CT9"/>
    <mergeCell ref="AS8:BB8"/>
    <mergeCell ref="BC8:BL8"/>
    <mergeCell ref="BM8:BM9"/>
    <mergeCell ref="BY8:BY9"/>
    <mergeCell ref="BZ8:CI8"/>
    <mergeCell ref="HA8:HK8"/>
    <mergeCell ref="GD7:GD9"/>
    <mergeCell ref="GE7:HV7"/>
    <mergeCell ref="FG8:FP8"/>
    <mergeCell ref="FQ8:FQ9"/>
    <mergeCell ref="HL8:HV8"/>
    <mergeCell ref="EV7:FP7"/>
    <mergeCell ref="FR7:GA8"/>
    <mergeCell ref="CT7:DN7"/>
    <mergeCell ref="DP7:DY8"/>
    <mergeCell ref="CU8:DD8"/>
    <mergeCell ref="DE8:DN8"/>
    <mergeCell ref="GP8:GZ8"/>
    <mergeCell ref="DZ7:DZ9"/>
    <mergeCell ref="EA7:EU7"/>
    <mergeCell ref="GE8:GE9"/>
    <mergeCell ref="GF8:GO8"/>
    <mergeCell ref="GD12:GD59"/>
    <mergeCell ref="DO8:DO9"/>
    <mergeCell ref="EA8:EA9"/>
    <mergeCell ref="EB8:EK8"/>
    <mergeCell ref="EL8:EU8"/>
    <mergeCell ref="EV8:EV9"/>
    <mergeCell ref="EW8:FF8"/>
  </mergeCells>
  <phoneticPr fontId="41" type="noConversion"/>
  <pageMargins left="0.7" right="0.7" top="0.75" bottom="0.75" header="0.51180555555555551" footer="0.51180555555555551"/>
  <pageSetup paperSize="8"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3"/>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 style="631" customWidth="1"/>
    <col min="6" max="6" width="8" style="631"/>
    <col min="7" max="7" width="9.44140625" style="631" customWidth="1"/>
    <col min="8" max="8" width="8" style="631"/>
    <col min="9" max="9" width="17.88671875" style="631" customWidth="1"/>
    <col min="10" max="10" width="9.44140625" style="631" customWidth="1"/>
    <col min="11" max="11" width="8.6640625" style="631" customWidth="1"/>
    <col min="12" max="12" width="18.33203125" style="631" customWidth="1"/>
    <col min="13" max="16384" width="8" style="631"/>
  </cols>
  <sheetData>
    <row r="1" spans="1:12" x14ac:dyDescent="0.15">
      <c r="A1" s="632"/>
      <c r="B1" s="640"/>
      <c r="C1" s="648"/>
      <c r="D1" s="642" t="s">
        <v>196</v>
      </c>
      <c r="E1" s="649"/>
      <c r="F1" s="642" t="s">
        <v>372</v>
      </c>
      <c r="G1" s="650"/>
      <c r="H1" s="651"/>
      <c r="I1" s="642"/>
      <c r="J1" s="652">
        <v>0</v>
      </c>
      <c r="K1" s="642" t="s">
        <v>87</v>
      </c>
      <c r="L1" s="653"/>
    </row>
    <row r="2" spans="1:12" x14ac:dyDescent="0.15">
      <c r="A2" s="632"/>
      <c r="B2" s="640"/>
      <c r="C2" s="648">
        <v>1</v>
      </c>
      <c r="D2" s="642" t="s">
        <v>4</v>
      </c>
      <c r="E2" s="649"/>
      <c r="F2" s="642" t="s">
        <v>193</v>
      </c>
      <c r="G2" s="650"/>
      <c r="H2" s="651"/>
      <c r="I2" s="642"/>
      <c r="J2" s="652">
        <v>0</v>
      </c>
      <c r="K2" s="642" t="s">
        <v>87</v>
      </c>
      <c r="L2" s="653"/>
    </row>
    <row r="3" spans="1:12" x14ac:dyDescent="0.15">
      <c r="A3" s="632"/>
      <c r="B3" s="640"/>
      <c r="C3" s="641"/>
      <c r="D3" s="642"/>
      <c r="E3" s="643"/>
      <c r="F3" s="642"/>
      <c r="G3" s="644"/>
      <c r="H3" s="644"/>
      <c r="I3" s="642"/>
      <c r="J3" s="646"/>
      <c r="K3" s="642"/>
      <c r="L3"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5546875" style="631" customWidth="1"/>
    <col min="4" max="4" width="8" style="631"/>
    <col min="5" max="5" width="8.6640625" style="631" customWidth="1"/>
    <col min="6" max="6" width="10" style="631" customWidth="1"/>
    <col min="7" max="7" width="8.6640625" style="631" customWidth="1"/>
    <col min="8" max="8" width="8.5546875" style="631" customWidth="1"/>
    <col min="9" max="9" width="16.88671875" style="631" customWidth="1"/>
    <col min="10" max="11" width="8" style="631"/>
    <col min="12" max="12" width="16.33203125" style="631" customWidth="1"/>
    <col min="13" max="16384" width="8" style="631"/>
  </cols>
  <sheetData>
    <row r="1" spans="1:12" ht="18.75" customHeight="1" x14ac:dyDescent="0.15">
      <c r="A1" s="632"/>
      <c r="B1" s="640" t="s">
        <v>195</v>
      </c>
      <c r="C1" s="643"/>
      <c r="D1" s="642"/>
      <c r="E1" s="643"/>
      <c r="F1" s="642"/>
      <c r="G1" s="644"/>
      <c r="H1" s="644"/>
      <c r="I1" s="642"/>
      <c r="J1" s="654"/>
      <c r="K1" s="642"/>
      <c r="L1"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44140625" style="631" customWidth="1"/>
    <col min="6" max="6" width="8" style="631"/>
    <col min="7" max="7" width="9" style="631" customWidth="1"/>
    <col min="8" max="8" width="9.33203125" style="631" customWidth="1"/>
    <col min="9" max="9" width="12.6640625" style="631" customWidth="1"/>
    <col min="10" max="11" width="8" style="631"/>
    <col min="12" max="12" width="16.44140625" style="631" customWidth="1"/>
    <col min="13" max="16384" width="8" style="631"/>
  </cols>
  <sheetData>
    <row r="1" spans="1:12" x14ac:dyDescent="0.15">
      <c r="A1" s="632"/>
      <c r="B1" s="640" t="s">
        <v>215</v>
      </c>
      <c r="C1" s="655"/>
      <c r="D1" s="642" t="s">
        <v>373</v>
      </c>
      <c r="E1" s="649"/>
      <c r="F1" s="642" t="s">
        <v>374</v>
      </c>
      <c r="G1" s="650"/>
      <c r="H1" s="651"/>
      <c r="I1" s="642" t="s">
        <v>375</v>
      </c>
      <c r="J1" s="656"/>
      <c r="K1" s="642"/>
      <c r="L1" s="653"/>
    </row>
    <row r="2" spans="1:12" x14ac:dyDescent="0.15">
      <c r="A2" s="632"/>
      <c r="B2" s="640" t="s">
        <v>376</v>
      </c>
      <c r="C2" s="648"/>
      <c r="D2" s="642" t="s">
        <v>199</v>
      </c>
      <c r="E2" s="657">
        <v>95</v>
      </c>
      <c r="F2" s="642" t="s">
        <v>87</v>
      </c>
      <c r="G2" s="650"/>
      <c r="H2" s="651"/>
      <c r="I2" s="642"/>
      <c r="J2" s="656"/>
      <c r="K2" s="642"/>
      <c r="L2" s="653"/>
    </row>
    <row r="3" spans="1:12" x14ac:dyDescent="0.15">
      <c r="A3" s="632"/>
      <c r="B3" s="640" t="s">
        <v>376</v>
      </c>
      <c r="C3" s="648"/>
      <c r="D3" s="642" t="s">
        <v>199</v>
      </c>
      <c r="E3" s="657">
        <v>34</v>
      </c>
      <c r="F3" s="642" t="s">
        <v>87</v>
      </c>
      <c r="G3" s="650"/>
      <c r="H3" s="651"/>
      <c r="I3" s="642"/>
      <c r="J3" s="656"/>
      <c r="K3" s="642"/>
      <c r="L3" s="653"/>
    </row>
    <row r="4" spans="1:12" x14ac:dyDescent="0.15">
      <c r="A4" s="632"/>
      <c r="B4" s="640"/>
      <c r="C4" s="641"/>
      <c r="D4" s="642"/>
      <c r="E4" s="643"/>
      <c r="F4" s="642"/>
      <c r="G4" s="644"/>
      <c r="H4" s="644"/>
      <c r="I4" s="642"/>
      <c r="J4" s="656"/>
      <c r="K4" s="642"/>
      <c r="L4"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2"/>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5546875" style="631" customWidth="1"/>
    <col min="4" max="4" width="8" style="631"/>
    <col min="5" max="5" width="8.6640625" style="631" customWidth="1"/>
    <col min="6" max="6" width="10" style="631" customWidth="1"/>
    <col min="7" max="7" width="8.6640625" style="631" customWidth="1"/>
    <col min="8" max="8" width="8.5546875" style="631" customWidth="1"/>
    <col min="9" max="9" width="16.88671875" style="631" customWidth="1"/>
    <col min="10" max="11" width="8" style="631"/>
    <col min="12" max="12" width="16.33203125" style="631" customWidth="1"/>
    <col min="13" max="16384" width="8" style="631"/>
  </cols>
  <sheetData>
    <row r="1" spans="1:12" ht="18.75" customHeight="1" x14ac:dyDescent="0.15">
      <c r="A1" s="632"/>
      <c r="B1" s="640" t="s">
        <v>209</v>
      </c>
      <c r="C1" s="643"/>
      <c r="D1" s="642"/>
      <c r="E1" s="643"/>
      <c r="F1" s="642"/>
      <c r="G1" s="644"/>
      <c r="H1" s="644"/>
      <c r="I1" s="642"/>
      <c r="J1" s="654"/>
      <c r="K1" s="642"/>
      <c r="L1" s="647"/>
    </row>
    <row r="2" spans="1:12" x14ac:dyDescent="0.15">
      <c r="A2" s="632"/>
      <c r="B2" s="640" t="s">
        <v>377</v>
      </c>
      <c r="C2" s="643"/>
      <c r="D2" s="642"/>
      <c r="E2" s="643"/>
      <c r="F2" s="642"/>
      <c r="G2" s="644"/>
      <c r="H2" s="644"/>
      <c r="I2" s="642"/>
      <c r="J2" s="654"/>
      <c r="K2" s="642"/>
      <c r="L2"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44140625" style="631" customWidth="1"/>
    <col min="6" max="6" width="8" style="631"/>
    <col min="7" max="7" width="9" style="631" customWidth="1"/>
    <col min="8" max="8" width="9.33203125" style="631" customWidth="1"/>
    <col min="9" max="9" width="9.5546875" style="631" customWidth="1"/>
    <col min="10" max="11" width="8" style="631"/>
    <col min="12" max="12" width="16.44140625" style="631" customWidth="1"/>
    <col min="13" max="16384" width="8" style="631"/>
  </cols>
  <sheetData>
    <row r="1" spans="1:12" x14ac:dyDescent="0.15">
      <c r="A1" s="632"/>
      <c r="B1" s="640" t="s">
        <v>378</v>
      </c>
      <c r="C1" s="658"/>
      <c r="D1" s="642" t="s">
        <v>210</v>
      </c>
      <c r="E1" s="659">
        <v>8.3999999999999995E-3</v>
      </c>
      <c r="F1" s="642"/>
      <c r="G1" s="660"/>
      <c r="H1" s="661"/>
      <c r="I1" s="642" t="s">
        <v>379</v>
      </c>
      <c r="J1" s="662"/>
      <c r="K1" s="642"/>
      <c r="L1" s="663"/>
    </row>
    <row r="2" spans="1:12" x14ac:dyDescent="0.15">
      <c r="A2" s="632"/>
      <c r="B2" s="640" t="s">
        <v>380</v>
      </c>
      <c r="C2" s="664"/>
      <c r="D2" s="642" t="s">
        <v>196</v>
      </c>
      <c r="E2" s="659"/>
      <c r="F2" s="642"/>
      <c r="G2" s="660"/>
      <c r="H2" s="661"/>
      <c r="I2" s="642" t="s">
        <v>381</v>
      </c>
      <c r="J2" s="662"/>
      <c r="K2" s="642"/>
      <c r="L2" s="663"/>
    </row>
    <row r="3" spans="1:12" x14ac:dyDescent="0.15">
      <c r="A3" s="632"/>
      <c r="B3" s="640" t="s">
        <v>382</v>
      </c>
      <c r="C3" s="658"/>
      <c r="D3" s="642" t="s">
        <v>210</v>
      </c>
      <c r="E3" s="659">
        <v>1.11E-2</v>
      </c>
      <c r="F3" s="642"/>
      <c r="G3" s="660"/>
      <c r="H3" s="661"/>
      <c r="I3" s="642" t="s">
        <v>383</v>
      </c>
      <c r="J3" s="662"/>
      <c r="K3" s="642"/>
      <c r="L3" s="663"/>
    </row>
    <row r="4" spans="1:12" x14ac:dyDescent="0.15">
      <c r="A4" s="632"/>
      <c r="B4" s="640"/>
      <c r="C4" s="641"/>
      <c r="D4" s="642"/>
      <c r="E4" s="643"/>
      <c r="F4" s="642"/>
      <c r="G4" s="644"/>
      <c r="H4" s="644"/>
      <c r="I4" s="642"/>
      <c r="J4" s="656"/>
      <c r="K4" s="642"/>
      <c r="L4"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 style="631" customWidth="1"/>
    <col min="4" max="5" width="8" style="631"/>
    <col min="6" max="6" width="8.6640625" style="631" customWidth="1"/>
    <col min="7" max="7" width="8" style="631"/>
    <col min="8" max="8" width="8.33203125" style="631" customWidth="1"/>
    <col min="9" max="9" width="8.6640625" style="631" customWidth="1"/>
    <col min="10" max="10" width="8" style="631"/>
    <col min="11" max="11" width="8.6640625" style="631" customWidth="1"/>
    <col min="12" max="12" width="17.33203125" style="631" customWidth="1"/>
    <col min="13" max="16384" width="8" style="631"/>
  </cols>
  <sheetData>
    <row r="1" spans="1:12" x14ac:dyDescent="0.15">
      <c r="A1" s="665"/>
      <c r="B1" s="666" t="s">
        <v>245</v>
      </c>
      <c r="C1" s="638"/>
      <c r="D1" s="638"/>
      <c r="E1" s="638"/>
      <c r="F1" s="638"/>
      <c r="G1" s="638"/>
      <c r="H1" s="638"/>
      <c r="I1" s="638"/>
      <c r="J1" s="638"/>
      <c r="K1" s="638"/>
      <c r="L1" s="667"/>
    </row>
    <row r="2" spans="1:12" x14ac:dyDescent="0.15">
      <c r="A2" s="632"/>
      <c r="B2" s="668" t="s">
        <v>246</v>
      </c>
      <c r="C2" s="642"/>
      <c r="D2" s="642"/>
      <c r="E2" s="642"/>
      <c r="F2" s="668"/>
      <c r="G2" s="669"/>
      <c r="H2" s="669"/>
      <c r="I2" s="669"/>
      <c r="J2" s="668"/>
      <c r="K2" s="668"/>
      <c r="L2" s="670"/>
    </row>
    <row r="3" spans="1:12" x14ac:dyDescent="0.15">
      <c r="A3" s="632"/>
      <c r="B3" s="668" t="s">
        <v>247</v>
      </c>
      <c r="C3" s="669"/>
      <c r="D3" s="642"/>
      <c r="E3" s="669"/>
      <c r="F3" s="668"/>
      <c r="G3" s="669"/>
      <c r="H3" s="669"/>
      <c r="I3" s="668"/>
      <c r="J3" s="668"/>
      <c r="K3" s="668"/>
      <c r="L3" s="670"/>
    </row>
    <row r="4" spans="1:12" x14ac:dyDescent="0.15">
      <c r="A4" s="671"/>
      <c r="B4" s="672" t="s">
        <v>248</v>
      </c>
      <c r="C4" s="673"/>
      <c r="D4" s="674"/>
      <c r="E4" s="673"/>
      <c r="F4" s="672"/>
      <c r="G4" s="673"/>
      <c r="H4" s="673"/>
      <c r="I4" s="672"/>
      <c r="J4" s="672"/>
      <c r="K4" s="672"/>
      <c r="L4" s="675"/>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16.44140625" style="631" customWidth="1"/>
    <col min="4" max="9" width="8" style="631"/>
    <col min="10" max="10" width="9.44140625" style="631" customWidth="1"/>
    <col min="11" max="11" width="8" style="631"/>
    <col min="12" max="12" width="15.6640625" style="631" customWidth="1"/>
    <col min="13" max="16384" width="8" style="631"/>
  </cols>
  <sheetData>
    <row r="1" spans="1:12" ht="15" customHeight="1" x14ac:dyDescent="0.15">
      <c r="A1" s="718"/>
      <c r="B1" s="719"/>
      <c r="C1" s="719"/>
      <c r="D1" s="720"/>
      <c r="E1" s="721"/>
      <c r="F1" s="719"/>
      <c r="G1" s="719"/>
      <c r="H1" s="719"/>
      <c r="I1" s="719"/>
      <c r="J1" s="719"/>
      <c r="K1" s="722"/>
      <c r="L1" s="723"/>
    </row>
    <row r="2" spans="1:12" x14ac:dyDescent="0.15">
      <c r="A2" s="718"/>
      <c r="B2" s="640" t="s">
        <v>388</v>
      </c>
      <c r="C2" s="640"/>
      <c r="D2" s="724"/>
      <c r="E2" s="724"/>
      <c r="F2" s="724"/>
      <c r="G2" s="724"/>
      <c r="H2" s="724"/>
      <c r="I2" s="724"/>
      <c r="J2" s="724"/>
      <c r="K2" s="724"/>
      <c r="L2" s="725"/>
    </row>
    <row r="3" spans="1:12" x14ac:dyDescent="0.15">
      <c r="A3" s="718"/>
      <c r="B3" s="668" t="s">
        <v>250</v>
      </c>
      <c r="C3" s="668"/>
      <c r="D3" s="642"/>
      <c r="E3" s="669"/>
      <c r="F3" s="668"/>
      <c r="G3" s="668"/>
      <c r="H3" s="668"/>
      <c r="I3" s="668"/>
      <c r="J3" s="724"/>
      <c r="K3" s="726"/>
      <c r="L3" s="725"/>
    </row>
    <row r="4" spans="1:12" x14ac:dyDescent="0.15">
      <c r="A4" s="718"/>
      <c r="B4" s="668" t="s">
        <v>389</v>
      </c>
      <c r="C4" s="727"/>
      <c r="D4" s="640"/>
      <c r="E4" s="669"/>
      <c r="F4" s="728"/>
      <c r="G4" s="728"/>
      <c r="H4" s="728"/>
      <c r="I4" s="728"/>
      <c r="J4" s="724"/>
      <c r="K4" s="726"/>
      <c r="L4" s="725"/>
    </row>
    <row r="5" spans="1:12" x14ac:dyDescent="0.15">
      <c r="A5" s="718"/>
      <c r="B5" s="668" t="s">
        <v>390</v>
      </c>
      <c r="C5" s="727"/>
      <c r="D5" s="640" t="s">
        <v>196</v>
      </c>
      <c r="E5" s="669"/>
      <c r="F5" s="728"/>
      <c r="G5" s="728"/>
      <c r="H5" s="728"/>
      <c r="I5" s="728"/>
      <c r="J5" s="724"/>
      <c r="K5" s="726"/>
      <c r="L5" s="725"/>
    </row>
    <row r="6" spans="1:12" x14ac:dyDescent="0.15">
      <c r="A6" s="718"/>
      <c r="B6" s="668" t="s">
        <v>391</v>
      </c>
      <c r="C6" s="727"/>
      <c r="D6" s="640" t="s">
        <v>196</v>
      </c>
      <c r="E6" s="669"/>
      <c r="F6" s="728"/>
      <c r="G6" s="728"/>
      <c r="H6" s="728"/>
      <c r="I6" s="728"/>
      <c r="J6" s="724"/>
      <c r="K6" s="726"/>
      <c r="L6" s="725"/>
    </row>
    <row r="7" spans="1:12" x14ac:dyDescent="0.15">
      <c r="A7" s="718"/>
      <c r="B7" s="668" t="s">
        <v>392</v>
      </c>
      <c r="C7" s="727"/>
      <c r="D7" s="640" t="s">
        <v>210</v>
      </c>
      <c r="E7" s="1966" t="s">
        <v>393</v>
      </c>
      <c r="F7" s="1966"/>
      <c r="G7" s="1966"/>
      <c r="H7" s="1966"/>
      <c r="I7" s="1966"/>
      <c r="J7" s="724"/>
      <c r="K7" s="726"/>
      <c r="L7" s="725"/>
    </row>
    <row r="8" spans="1:12" x14ac:dyDescent="0.15">
      <c r="A8" s="718"/>
      <c r="B8" s="668"/>
      <c r="C8" s="729"/>
      <c r="D8" s="640"/>
      <c r="E8" s="669"/>
      <c r="F8" s="730"/>
      <c r="G8" s="730"/>
      <c r="H8" s="730"/>
      <c r="I8" s="730"/>
      <c r="J8" s="724"/>
      <c r="K8" s="726"/>
      <c r="L8" s="725"/>
    </row>
    <row r="9" spans="1:12" x14ac:dyDescent="0.15">
      <c r="A9" s="731"/>
      <c r="B9" s="668" t="s">
        <v>251</v>
      </c>
      <c r="C9" s="668"/>
      <c r="D9" s="642"/>
      <c r="E9" s="669"/>
      <c r="F9" s="668"/>
      <c r="G9" s="668"/>
      <c r="H9" s="668"/>
      <c r="I9" s="668"/>
      <c r="J9" s="724"/>
      <c r="K9" s="726"/>
      <c r="L9" s="725"/>
    </row>
    <row r="10" spans="1:12" ht="16.5" customHeight="1" x14ac:dyDescent="0.15">
      <c r="A10" s="732"/>
      <c r="B10" s="1967" t="s">
        <v>76</v>
      </c>
      <c r="C10" s="1968" t="s">
        <v>252</v>
      </c>
      <c r="D10" s="734"/>
      <c r="E10" s="668"/>
      <c r="F10" s="668"/>
      <c r="G10" s="668"/>
      <c r="H10" s="668"/>
      <c r="I10" s="735"/>
      <c r="J10" s="736"/>
      <c r="K10" s="668"/>
      <c r="L10" s="725"/>
    </row>
    <row r="11" spans="1:12" x14ac:dyDescent="0.15">
      <c r="A11" s="732"/>
      <c r="B11" s="1967"/>
      <c r="C11" s="1967"/>
      <c r="D11" s="734"/>
      <c r="E11" s="668"/>
      <c r="F11" s="668"/>
      <c r="G11" s="668"/>
      <c r="H11" s="668"/>
      <c r="I11" s="737"/>
      <c r="J11" s="738"/>
      <c r="K11" s="668"/>
      <c r="L11" s="725"/>
    </row>
    <row r="12" spans="1:12" x14ac:dyDescent="0.15">
      <c r="A12" s="732"/>
      <c r="B12" s="739"/>
      <c r="C12" s="740"/>
      <c r="D12" s="741"/>
      <c r="E12" s="726"/>
      <c r="F12" s="668"/>
      <c r="G12" s="668"/>
      <c r="H12" s="668"/>
      <c r="I12" s="737"/>
      <c r="J12" s="738"/>
      <c r="K12" s="668"/>
      <c r="L12" s="725"/>
    </row>
    <row r="13" spans="1:12" x14ac:dyDescent="0.15">
      <c r="A13" s="732"/>
      <c r="B13" s="739"/>
      <c r="C13" s="740"/>
      <c r="D13" s="742"/>
      <c r="E13" s="726"/>
      <c r="F13" s="668"/>
      <c r="G13" s="668"/>
      <c r="H13" s="668"/>
      <c r="I13" s="668"/>
      <c r="J13" s="668"/>
      <c r="K13" s="668"/>
      <c r="L13" s="725"/>
    </row>
    <row r="14" spans="1:12" x14ac:dyDescent="0.15">
      <c r="A14" s="743"/>
      <c r="B14" s="739"/>
      <c r="C14" s="740"/>
      <c r="D14" s="744"/>
      <c r="E14" s="726"/>
      <c r="F14" s="668"/>
      <c r="G14" s="668"/>
      <c r="H14" s="668"/>
      <c r="I14" s="737"/>
      <c r="J14" s="738"/>
      <c r="K14" s="668"/>
      <c r="L14" s="725"/>
    </row>
    <row r="15" spans="1:12" x14ac:dyDescent="0.15">
      <c r="A15" s="732"/>
      <c r="B15" s="733" t="s">
        <v>253</v>
      </c>
      <c r="C15" s="745"/>
      <c r="D15" s="746"/>
      <c r="E15" s="726"/>
      <c r="F15" s="668"/>
      <c r="G15" s="668"/>
      <c r="H15" s="668"/>
      <c r="I15" s="737"/>
      <c r="J15" s="738"/>
      <c r="K15" s="668"/>
      <c r="L15" s="725"/>
    </row>
    <row r="16" spans="1:12" x14ac:dyDescent="0.15">
      <c r="A16" s="747"/>
      <c r="B16" s="748"/>
      <c r="C16" s="749"/>
      <c r="D16" s="750"/>
      <c r="E16" s="749"/>
      <c r="F16" s="748"/>
      <c r="G16" s="749"/>
      <c r="H16" s="749"/>
      <c r="I16" s="748"/>
      <c r="J16" s="748"/>
      <c r="K16" s="748"/>
      <c r="L16" s="751"/>
    </row>
    <row r="21" ht="16.5" customHeight="1" x14ac:dyDescent="0.15"/>
  </sheetData>
  <sheetProtection selectLockedCells="1" selectUnlockedCells="1"/>
  <mergeCells count="3">
    <mergeCell ref="E7:I7"/>
    <mergeCell ref="B10:B11"/>
    <mergeCell ref="C10:C11"/>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6"/>
  <sheetViews>
    <sheetView topLeftCell="A16" zoomScale="85" zoomScaleNormal="85" workbookViewId="0">
      <selection activeCell="F30" sqref="F30"/>
    </sheetView>
  </sheetViews>
  <sheetFormatPr defaultColWidth="11.5546875" defaultRowHeight="24.75" customHeight="1" x14ac:dyDescent="0.15"/>
  <cols>
    <col min="1" max="1" width="5.5546875" style="289" customWidth="1"/>
    <col min="2" max="2" width="6.5546875" style="289" customWidth="1"/>
    <col min="3" max="3" width="13.109375" style="410" customWidth="1"/>
    <col min="4" max="4" width="15.33203125" style="289" customWidth="1"/>
    <col min="5" max="5" width="11.6640625" style="289" customWidth="1"/>
    <col min="6" max="6" width="15.33203125" style="289" customWidth="1"/>
    <col min="7" max="7" width="14.44140625" style="394" customWidth="1"/>
    <col min="8" max="8" width="9" style="289" customWidth="1"/>
    <col min="9" max="9" width="16.6640625" style="289" customWidth="1"/>
    <col min="10" max="10" width="11.5546875" style="289" customWidth="1"/>
    <col min="11" max="12" width="18.33203125" style="289" customWidth="1"/>
    <col min="13" max="13" width="15" style="289" customWidth="1"/>
    <col min="14" max="16384" width="11.5546875" style="289"/>
  </cols>
  <sheetData>
    <row r="1" spans="1:9" ht="31.5" customHeight="1" x14ac:dyDescent="0.15">
      <c r="A1" s="1849" t="s">
        <v>384</v>
      </c>
      <c r="B1" s="1849"/>
      <c r="C1" s="1849"/>
      <c r="D1" s="1849"/>
      <c r="E1" s="1849"/>
      <c r="F1" s="1849"/>
      <c r="G1" s="1849"/>
      <c r="H1" s="1849"/>
      <c r="I1" s="1849"/>
    </row>
    <row r="2" spans="1:9" ht="24.75" customHeight="1" x14ac:dyDescent="0.15">
      <c r="A2" s="396" t="s">
        <v>144</v>
      </c>
      <c r="B2" s="397"/>
      <c r="C2" s="398"/>
      <c r="D2" s="303"/>
      <c r="E2" s="303"/>
      <c r="F2" s="303"/>
      <c r="G2" s="399"/>
      <c r="H2" s="303"/>
      <c r="I2" s="304"/>
    </row>
    <row r="3" spans="1:9" ht="15" customHeight="1" x14ac:dyDescent="0.15">
      <c r="A3" s="403"/>
      <c r="B3" s="404"/>
      <c r="C3" s="1221"/>
      <c r="D3" s="404"/>
      <c r="E3" s="404"/>
      <c r="F3" s="404"/>
      <c r="G3" s="405"/>
      <c r="H3" s="404"/>
      <c r="I3" s="676"/>
    </row>
    <row r="4" spans="1:9" s="410" customFormat="1" ht="24.75" customHeight="1" x14ac:dyDescent="0.15">
      <c r="A4" s="1971" t="s">
        <v>149</v>
      </c>
      <c r="B4" s="1971"/>
      <c r="C4" s="1850"/>
      <c r="D4" s="1850" t="s">
        <v>150</v>
      </c>
      <c r="E4" s="1850"/>
      <c r="F4" s="1850"/>
      <c r="G4" s="677" t="s">
        <v>151</v>
      </c>
      <c r="H4" s="1850" t="s">
        <v>152</v>
      </c>
      <c r="I4" s="1850"/>
    </row>
    <row r="5" spans="1:9" s="410" customFormat="1" ht="24.75" customHeight="1" x14ac:dyDescent="0.15">
      <c r="A5" s="1971"/>
      <c r="B5" s="1971"/>
      <c r="C5" s="1850"/>
      <c r="D5" s="678" t="s">
        <v>385</v>
      </c>
      <c r="E5" s="679" t="s">
        <v>386</v>
      </c>
      <c r="F5" s="678" t="s">
        <v>387</v>
      </c>
      <c r="G5" s="680"/>
      <c r="H5" s="1972"/>
      <c r="I5" s="1972"/>
    </row>
    <row r="6" spans="1:9" ht="24.75" customHeight="1" x14ac:dyDescent="0.15">
      <c r="A6" s="1851" t="s">
        <v>153</v>
      </c>
      <c r="B6" s="1852" t="s">
        <v>154</v>
      </c>
      <c r="C6" s="1222" t="s">
        <v>155</v>
      </c>
      <c r="D6" s="681"/>
      <c r="E6" s="682"/>
      <c r="F6" s="683"/>
      <c r="G6" s="684"/>
      <c r="H6" s="1974"/>
      <c r="I6" s="1974"/>
    </row>
    <row r="7" spans="1:9" ht="24.75" customHeight="1" x14ac:dyDescent="0.15">
      <c r="A7" s="1851"/>
      <c r="B7" s="1852"/>
      <c r="C7" s="1215" t="s">
        <v>156</v>
      </c>
      <c r="D7" s="685"/>
      <c r="E7" s="686"/>
      <c r="F7" s="687"/>
      <c r="G7" s="688"/>
      <c r="H7" s="1970"/>
      <c r="I7" s="1970"/>
    </row>
    <row r="8" spans="1:9" ht="24.75" customHeight="1" x14ac:dyDescent="0.15">
      <c r="A8" s="1851"/>
      <c r="B8" s="1852"/>
      <c r="C8" s="1216" t="s">
        <v>157</v>
      </c>
      <c r="D8" s="689"/>
      <c r="E8" s="690"/>
      <c r="F8" s="691"/>
      <c r="G8" s="692"/>
      <c r="H8" s="1970"/>
      <c r="I8" s="1970"/>
    </row>
    <row r="9" spans="1:9" ht="24.75" customHeight="1" x14ac:dyDescent="0.15">
      <c r="A9" s="1851"/>
      <c r="B9" s="1852"/>
      <c r="C9" s="416" t="s">
        <v>158</v>
      </c>
      <c r="D9" s="693"/>
      <c r="E9" s="694"/>
      <c r="F9" s="693"/>
      <c r="G9" s="695"/>
      <c r="H9" s="1975"/>
      <c r="I9" s="1975"/>
    </row>
    <row r="10" spans="1:9" ht="24.75" customHeight="1" x14ac:dyDescent="0.15">
      <c r="A10" s="1851"/>
      <c r="B10" s="1859" t="s">
        <v>159</v>
      </c>
      <c r="C10" s="1218" t="s">
        <v>160</v>
      </c>
      <c r="D10" s="696"/>
      <c r="E10" s="697"/>
      <c r="F10" s="698"/>
      <c r="G10" s="699"/>
      <c r="H10" s="1969"/>
      <c r="I10" s="1969"/>
    </row>
    <row r="11" spans="1:9" ht="24.75" customHeight="1" x14ac:dyDescent="0.15">
      <c r="A11" s="1851"/>
      <c r="B11" s="1859"/>
      <c r="C11" s="1214" t="s">
        <v>678</v>
      </c>
      <c r="D11" s="1223"/>
      <c r="E11" s="1224"/>
      <c r="F11" s="1225"/>
      <c r="G11" s="1226"/>
      <c r="H11" s="1976"/>
      <c r="I11" s="1977"/>
    </row>
    <row r="12" spans="1:9" ht="24.75" customHeight="1" x14ac:dyDescent="0.15">
      <c r="A12" s="1851"/>
      <c r="B12" s="1859"/>
      <c r="C12" s="1227" t="s">
        <v>679</v>
      </c>
      <c r="D12" s="1228"/>
      <c r="E12" s="1228"/>
      <c r="F12" s="1228"/>
      <c r="G12" s="1226"/>
      <c r="H12" s="1976"/>
      <c r="I12" s="1977"/>
    </row>
    <row r="13" spans="1:9" ht="24.75" customHeight="1" x14ac:dyDescent="0.15">
      <c r="A13" s="1851"/>
      <c r="B13" s="1859"/>
      <c r="C13" s="1214" t="s">
        <v>161</v>
      </c>
      <c r="D13" s="1225"/>
      <c r="E13" s="686"/>
      <c r="F13" s="687"/>
      <c r="G13" s="688"/>
      <c r="H13" s="1970"/>
      <c r="I13" s="1970"/>
    </row>
    <row r="14" spans="1:9" ht="24.75" customHeight="1" x14ac:dyDescent="0.15">
      <c r="A14" s="1851"/>
      <c r="B14" s="1859"/>
      <c r="C14" s="1216" t="s">
        <v>162</v>
      </c>
      <c r="D14" s="691"/>
      <c r="E14" s="690"/>
      <c r="F14" s="691"/>
      <c r="G14" s="692"/>
      <c r="H14" s="1970"/>
      <c r="I14" s="1970"/>
    </row>
    <row r="15" spans="1:9" ht="24.75" customHeight="1" x14ac:dyDescent="0.15">
      <c r="A15" s="1851"/>
      <c r="B15" s="1859"/>
      <c r="C15" s="416" t="s">
        <v>158</v>
      </c>
      <c r="D15" s="693"/>
      <c r="E15" s="694"/>
      <c r="F15" s="693"/>
      <c r="G15" s="695"/>
      <c r="H15" s="1979"/>
      <c r="I15" s="1979"/>
    </row>
    <row r="16" spans="1:9" ht="24.75" customHeight="1" x14ac:dyDescent="0.15">
      <c r="A16" s="1851"/>
      <c r="B16" s="1859" t="s">
        <v>163</v>
      </c>
      <c r="C16" s="1218" t="s">
        <v>164</v>
      </c>
      <c r="D16" s="700"/>
      <c r="E16" s="697"/>
      <c r="F16" s="696"/>
      <c r="G16" s="699"/>
      <c r="H16" s="1978"/>
      <c r="I16" s="1978"/>
    </row>
    <row r="17" spans="1:12" ht="24.75" customHeight="1" x14ac:dyDescent="0.15">
      <c r="A17" s="1851"/>
      <c r="B17" s="1859"/>
      <c r="C17" s="1215" t="s">
        <v>165</v>
      </c>
      <c r="D17" s="685"/>
      <c r="E17" s="686"/>
      <c r="F17" s="687"/>
      <c r="G17" s="688"/>
      <c r="H17" s="1973"/>
      <c r="I17" s="1973"/>
    </row>
    <row r="18" spans="1:12" ht="24.75" customHeight="1" x14ac:dyDescent="0.15">
      <c r="A18" s="1851"/>
      <c r="B18" s="1859"/>
      <c r="C18" s="1215" t="s">
        <v>166</v>
      </c>
      <c r="D18" s="685"/>
      <c r="E18" s="686"/>
      <c r="F18" s="687"/>
      <c r="G18" s="688"/>
      <c r="H18" s="1973"/>
      <c r="I18" s="1973"/>
    </row>
    <row r="19" spans="1:12" ht="24.75" customHeight="1" x14ac:dyDescent="0.15">
      <c r="A19" s="1851"/>
      <c r="B19" s="1859"/>
      <c r="C19" s="1215" t="s">
        <v>167</v>
      </c>
      <c r="D19" s="685"/>
      <c r="E19" s="686"/>
      <c r="F19" s="687"/>
      <c r="G19" s="688"/>
      <c r="H19" s="1973"/>
      <c r="I19" s="1973"/>
    </row>
    <row r="20" spans="1:12" ht="24.75" customHeight="1" x14ac:dyDescent="0.15">
      <c r="A20" s="1851"/>
      <c r="B20" s="1859"/>
      <c r="C20" s="1215" t="s">
        <v>92</v>
      </c>
      <c r="D20" s="685"/>
      <c r="E20" s="686"/>
      <c r="F20" s="687"/>
      <c r="G20" s="688"/>
      <c r="H20" s="1973"/>
      <c r="I20" s="1973"/>
    </row>
    <row r="21" spans="1:12" ht="24.75" customHeight="1" x14ac:dyDescent="0.15">
      <c r="A21" s="1851"/>
      <c r="B21" s="1859"/>
      <c r="C21" s="1215" t="s">
        <v>168</v>
      </c>
      <c r="D21" s="685"/>
      <c r="E21" s="686"/>
      <c r="F21" s="687"/>
      <c r="G21" s="688"/>
      <c r="H21" s="1973"/>
      <c r="I21" s="1973"/>
    </row>
    <row r="22" spans="1:12" ht="24.75" customHeight="1" x14ac:dyDescent="0.15">
      <c r="A22" s="1851"/>
      <c r="B22" s="1859"/>
      <c r="C22" s="1215" t="s">
        <v>169</v>
      </c>
      <c r="D22" s="685"/>
      <c r="E22" s="686"/>
      <c r="F22" s="687"/>
      <c r="G22" s="701"/>
      <c r="H22" s="1973"/>
      <c r="I22" s="1973"/>
    </row>
    <row r="23" spans="1:12" ht="24.75" customHeight="1" thickTop="1" thickBot="1" x14ac:dyDescent="0.2">
      <c r="A23" s="1851"/>
      <c r="B23" s="1859"/>
      <c r="C23" s="1216" t="s">
        <v>170</v>
      </c>
      <c r="D23" s="689"/>
      <c r="E23" s="690"/>
      <c r="F23" s="691"/>
      <c r="G23" s="702"/>
      <c r="H23" s="1973"/>
      <c r="I23" s="1973"/>
    </row>
    <row r="24" spans="1:12" ht="24.75" customHeight="1" thickTop="1" thickBot="1" x14ac:dyDescent="0.2">
      <c r="A24" s="1851"/>
      <c r="B24" s="1859"/>
      <c r="C24" s="1216" t="s">
        <v>844</v>
      </c>
      <c r="D24" s="689"/>
      <c r="E24" s="690"/>
      <c r="F24" s="691"/>
      <c r="G24" s="702"/>
      <c r="H24" s="1973"/>
      <c r="I24" s="1973"/>
    </row>
    <row r="25" spans="1:12" ht="24.75" customHeight="1" thickTop="1" thickBot="1" x14ac:dyDescent="0.2">
      <c r="A25" s="1851"/>
      <c r="B25" s="1859"/>
      <c r="C25" s="417" t="s">
        <v>158</v>
      </c>
      <c r="D25" s="693"/>
      <c r="E25" s="694"/>
      <c r="F25" s="693"/>
      <c r="G25" s="695"/>
      <c r="H25" s="1979"/>
      <c r="I25" s="1979"/>
    </row>
    <row r="26" spans="1:12" ht="24.75" customHeight="1" x14ac:dyDescent="0.15">
      <c r="A26" s="1851"/>
      <c r="B26" s="1866" t="s">
        <v>56</v>
      </c>
      <c r="C26" s="1866"/>
      <c r="D26" s="703"/>
      <c r="E26" s="704"/>
      <c r="F26" s="703"/>
      <c r="G26" s="705"/>
      <c r="H26" s="1980"/>
      <c r="I26" s="1980"/>
    </row>
    <row r="27" spans="1:12" ht="27" customHeight="1" x14ac:dyDescent="0.15">
      <c r="A27" s="1858" t="s">
        <v>171</v>
      </c>
      <c r="B27" s="1858"/>
      <c r="C27" s="1858"/>
      <c r="D27" s="706"/>
      <c r="E27" s="707"/>
      <c r="F27" s="708"/>
      <c r="G27" s="705"/>
      <c r="H27" s="1980"/>
      <c r="I27" s="1980"/>
    </row>
    <row r="28" spans="1:12" ht="39" customHeight="1" x14ac:dyDescent="0.15">
      <c r="A28" s="1865" t="s">
        <v>173</v>
      </c>
      <c r="B28" s="1865"/>
      <c r="C28" s="1865"/>
      <c r="D28" s="706"/>
      <c r="E28" s="707"/>
      <c r="F28" s="708"/>
      <c r="G28" s="705"/>
      <c r="H28" s="1980"/>
      <c r="I28" s="1980"/>
    </row>
    <row r="29" spans="1:12" ht="24.75" customHeight="1" x14ac:dyDescent="0.15">
      <c r="A29" s="1858" t="s">
        <v>174</v>
      </c>
      <c r="B29" s="1858"/>
      <c r="C29" s="1858"/>
      <c r="D29" s="709"/>
      <c r="E29" s="707"/>
      <c r="F29" s="710"/>
      <c r="G29" s="705"/>
      <c r="H29" s="1980"/>
      <c r="I29" s="1980"/>
      <c r="K29" s="711"/>
    </row>
    <row r="30" spans="1:12" ht="24.75" customHeight="1" x14ac:dyDescent="0.15">
      <c r="A30" s="1858" t="s">
        <v>175</v>
      </c>
      <c r="B30" s="1858"/>
      <c r="C30" s="1858"/>
      <c r="D30" s="709"/>
      <c r="E30" s="707"/>
      <c r="F30" s="710"/>
      <c r="G30" s="705"/>
      <c r="H30" s="1980"/>
      <c r="I30" s="1980"/>
    </row>
    <row r="31" spans="1:12" ht="24.75" customHeight="1" x14ac:dyDescent="0.15">
      <c r="A31" s="1858" t="s">
        <v>176</v>
      </c>
      <c r="B31" s="1858"/>
      <c r="C31" s="1858"/>
      <c r="D31" s="709"/>
      <c r="E31" s="707"/>
      <c r="F31" s="710"/>
      <c r="G31" s="705"/>
      <c r="H31" s="1980"/>
      <c r="I31" s="1980"/>
    </row>
    <row r="32" spans="1:12" ht="24.75" customHeight="1" x14ac:dyDescent="0.15">
      <c r="A32" s="1861" t="s">
        <v>177</v>
      </c>
      <c r="B32" s="1861"/>
      <c r="C32" s="1861"/>
      <c r="D32" s="712"/>
      <c r="E32" s="713"/>
      <c r="F32" s="712"/>
      <c r="G32" s="714"/>
      <c r="H32" s="1981"/>
      <c r="I32" s="1981"/>
      <c r="K32" s="711"/>
      <c r="L32" s="711"/>
    </row>
    <row r="33" spans="1:13" ht="24.75" customHeight="1" x14ac:dyDescent="0.15">
      <c r="A33" s="425"/>
      <c r="B33" s="426"/>
      <c r="C33" s="426"/>
      <c r="D33" s="426"/>
      <c r="E33" s="427"/>
      <c r="F33" s="715"/>
      <c r="G33" s="428"/>
      <c r="H33" s="429"/>
      <c r="I33" s="716"/>
      <c r="L33" s="711"/>
    </row>
    <row r="34" spans="1:13" ht="24.75" customHeight="1" x14ac:dyDescent="0.15">
      <c r="A34" s="302"/>
      <c r="B34" s="303"/>
      <c r="C34" s="398"/>
      <c r="D34" s="303"/>
      <c r="E34" s="432" t="s">
        <v>178</v>
      </c>
      <c r="F34" s="432"/>
      <c r="G34" s="1863"/>
      <c r="H34" s="1863"/>
      <c r="I34" s="304"/>
      <c r="K34" s="717"/>
      <c r="M34" s="717"/>
    </row>
    <row r="35" spans="1:13" ht="24.75" customHeight="1" x14ac:dyDescent="0.15">
      <c r="A35" s="302"/>
      <c r="B35" s="303"/>
      <c r="C35" s="398"/>
      <c r="D35" s="303"/>
      <c r="E35" s="432" t="s">
        <v>179</v>
      </c>
      <c r="F35" s="432"/>
      <c r="G35" s="1863"/>
      <c r="H35" s="1863"/>
      <c r="I35" s="304" t="s">
        <v>180</v>
      </c>
    </row>
    <row r="36" spans="1:13" ht="24.75" customHeight="1" x14ac:dyDescent="0.15">
      <c r="A36" s="403"/>
      <c r="B36" s="404"/>
      <c r="C36" s="1221"/>
      <c r="D36" s="404"/>
      <c r="E36" s="433" t="s">
        <v>181</v>
      </c>
      <c r="F36" s="433"/>
      <c r="G36" s="1860"/>
      <c r="H36" s="1860"/>
      <c r="I36" s="676" t="s">
        <v>180</v>
      </c>
    </row>
  </sheetData>
  <sheetProtection selectLockedCells="1" selectUnlockedCells="1"/>
  <mergeCells count="47">
    <mergeCell ref="G35:H35"/>
    <mergeCell ref="G36:H36"/>
    <mergeCell ref="A29:C29"/>
    <mergeCell ref="H29:I29"/>
    <mergeCell ref="A30:C30"/>
    <mergeCell ref="H30:I30"/>
    <mergeCell ref="A31:C31"/>
    <mergeCell ref="H31:I31"/>
    <mergeCell ref="A32:C32"/>
    <mergeCell ref="H32:I32"/>
    <mergeCell ref="G34:H34"/>
    <mergeCell ref="H20:I20"/>
    <mergeCell ref="H25:I25"/>
    <mergeCell ref="B26:C26"/>
    <mergeCell ref="H26:I26"/>
    <mergeCell ref="A27:C27"/>
    <mergeCell ref="H27:I27"/>
    <mergeCell ref="H24:I24"/>
    <mergeCell ref="A28:C28"/>
    <mergeCell ref="H28:I28"/>
    <mergeCell ref="H23:I23"/>
    <mergeCell ref="H6:I6"/>
    <mergeCell ref="H7:I7"/>
    <mergeCell ref="H8:I8"/>
    <mergeCell ref="H9:I9"/>
    <mergeCell ref="H11:I11"/>
    <mergeCell ref="H12:I12"/>
    <mergeCell ref="H16:I16"/>
    <mergeCell ref="H17:I17"/>
    <mergeCell ref="H18:I18"/>
    <mergeCell ref="H19:I19"/>
    <mergeCell ref="H15:I15"/>
    <mergeCell ref="H21:I21"/>
    <mergeCell ref="H22:I22"/>
    <mergeCell ref="B10:B15"/>
    <mergeCell ref="H10:I10"/>
    <mergeCell ref="H13:I13"/>
    <mergeCell ref="A1:I1"/>
    <mergeCell ref="A4:B5"/>
    <mergeCell ref="C4:C5"/>
    <mergeCell ref="D4:F4"/>
    <mergeCell ref="H4:I4"/>
    <mergeCell ref="H5:I5"/>
    <mergeCell ref="H14:I14"/>
    <mergeCell ref="A6:A26"/>
    <mergeCell ref="B6:B9"/>
    <mergeCell ref="B16:B25"/>
  </mergeCells>
  <phoneticPr fontId="41" type="noConversion"/>
  <printOptions horizontalCentered="1" verticalCentered="1"/>
  <pageMargins left="0.19652777777777777" right="0.15763888888888888" top="0.39374999999999999" bottom="0.39374999999999999" header="0.51180555555555551" footer="0.51180555555555551"/>
  <pageSetup paperSize="9" scale="80" firstPageNumber="0" orientation="portrait" horizontalDpi="300" verticalDpi="30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6"/>
  <sheetViews>
    <sheetView workbookViewId="0">
      <pane ySplit="7" topLeftCell="A97" activePane="bottomLeft" state="frozen"/>
      <selection pane="bottomLeft" activeCell="M120" sqref="M120"/>
    </sheetView>
  </sheetViews>
  <sheetFormatPr defaultColWidth="8" defaultRowHeight="16.5" x14ac:dyDescent="0.15"/>
  <cols>
    <col min="1" max="7" width="8" style="752"/>
    <col min="8" max="8" width="0" style="752" hidden="1" customWidth="1"/>
    <col min="9" max="16384" width="8" style="752"/>
  </cols>
  <sheetData>
    <row r="1" spans="1:11" ht="25.5" x14ac:dyDescent="0.15">
      <c r="A1" s="1982" t="s">
        <v>394</v>
      </c>
      <c r="B1" s="1982"/>
      <c r="C1" s="1982"/>
      <c r="D1" s="1982"/>
      <c r="E1" s="1982"/>
      <c r="F1" s="1982"/>
      <c r="G1" s="1982"/>
      <c r="H1" s="1982"/>
      <c r="I1" s="1982"/>
      <c r="J1" s="1982"/>
      <c r="K1" s="1982"/>
    </row>
    <row r="2" spans="1:11" x14ac:dyDescent="0.15">
      <c r="A2" s="753" t="s">
        <v>395</v>
      </c>
      <c r="B2" s="754"/>
      <c r="C2" s="754"/>
      <c r="D2" s="754"/>
      <c r="E2" s="754" t="s">
        <v>396</v>
      </c>
      <c r="F2" s="754"/>
      <c r="G2" s="754"/>
      <c r="H2" s="754"/>
      <c r="I2" s="754"/>
      <c r="J2" s="755"/>
      <c r="K2" s="756"/>
    </row>
    <row r="3" spans="1:11" x14ac:dyDescent="0.15">
      <c r="A3" s="753" t="s">
        <v>397</v>
      </c>
      <c r="B3" s="754"/>
      <c r="C3" s="754"/>
      <c r="D3" s="754"/>
      <c r="E3" s="754" t="s">
        <v>398</v>
      </c>
      <c r="F3" s="754"/>
      <c r="G3" s="754"/>
      <c r="H3" s="754"/>
      <c r="I3" s="754"/>
      <c r="J3" s="755"/>
      <c r="K3" s="756"/>
    </row>
    <row r="4" spans="1:11" x14ac:dyDescent="0.15">
      <c r="A4" s="757" t="s">
        <v>399</v>
      </c>
      <c r="B4" s="755"/>
      <c r="C4" s="755"/>
      <c r="D4" s="755"/>
      <c r="E4" s="755"/>
      <c r="F4" s="755"/>
      <c r="G4" s="755"/>
      <c r="H4" s="755"/>
      <c r="I4" s="755"/>
      <c r="J4" s="755"/>
      <c r="K4" s="756"/>
    </row>
    <row r="5" spans="1:11" ht="9" customHeight="1" x14ac:dyDescent="0.15">
      <c r="A5" s="758"/>
      <c r="B5" s="759"/>
      <c r="C5" s="759"/>
      <c r="D5" s="759"/>
      <c r="E5" s="759"/>
      <c r="F5" s="759"/>
      <c r="G5" s="759"/>
      <c r="H5" s="759"/>
      <c r="I5" s="759"/>
      <c r="J5" s="759"/>
      <c r="K5" s="760"/>
    </row>
    <row r="6" spans="1:11" ht="16.5" customHeight="1" thickBot="1" x14ac:dyDescent="0.2">
      <c r="A6" s="1621" t="s">
        <v>400</v>
      </c>
      <c r="B6" s="1983" t="s">
        <v>401</v>
      </c>
      <c r="C6" s="1983"/>
      <c r="D6" s="1983"/>
      <c r="E6" s="1983"/>
      <c r="F6" s="1983"/>
      <c r="G6" s="1983"/>
      <c r="H6" s="1984" t="s">
        <v>402</v>
      </c>
      <c r="I6" s="1985" t="s">
        <v>403</v>
      </c>
      <c r="J6" s="1985" t="s">
        <v>404</v>
      </c>
      <c r="K6" s="1986" t="s">
        <v>405</v>
      </c>
    </row>
    <row r="7" spans="1:11" ht="18" thickTop="1" thickBot="1" x14ac:dyDescent="0.2">
      <c r="A7" s="1622" t="s">
        <v>406</v>
      </c>
      <c r="B7" s="1623" t="s">
        <v>342</v>
      </c>
      <c r="C7" s="1623" t="s">
        <v>343</v>
      </c>
      <c r="D7" s="1623" t="s">
        <v>344</v>
      </c>
      <c r="E7" s="1623" t="s">
        <v>345</v>
      </c>
      <c r="F7" s="1623" t="s">
        <v>346</v>
      </c>
      <c r="G7" s="1623" t="s">
        <v>347</v>
      </c>
      <c r="H7" s="1984"/>
      <c r="I7" s="1985"/>
      <c r="J7" s="1985"/>
      <c r="K7" s="1986"/>
    </row>
    <row r="8" spans="1:11" ht="17.25" thickTop="1" x14ac:dyDescent="0.15">
      <c r="A8" s="1624"/>
      <c r="B8" s="1625"/>
      <c r="C8" s="1625"/>
      <c r="D8" s="1625"/>
      <c r="E8" s="1625"/>
      <c r="F8" s="1625"/>
      <c r="G8" s="1625"/>
      <c r="H8" s="1625"/>
      <c r="I8" s="1625"/>
      <c r="J8" s="1625"/>
      <c r="K8" s="1626"/>
    </row>
    <row r="9" spans="1:11" x14ac:dyDescent="0.15">
      <c r="A9" s="1624"/>
      <c r="B9" s="1627"/>
      <c r="C9" s="1627"/>
      <c r="D9" s="1627"/>
      <c r="E9" s="1627"/>
      <c r="F9" s="1627"/>
      <c r="G9" s="1627"/>
      <c r="H9" s="1627"/>
      <c r="I9" s="1627"/>
      <c r="J9" s="1627"/>
      <c r="K9" s="1628"/>
    </row>
    <row r="10" spans="1:11" x14ac:dyDescent="0.15">
      <c r="A10" s="1624"/>
      <c r="B10" s="1627"/>
      <c r="C10" s="1627"/>
      <c r="D10" s="1627"/>
      <c r="E10" s="1627"/>
      <c r="F10" s="1627"/>
      <c r="G10" s="1627"/>
      <c r="H10" s="1627"/>
      <c r="I10" s="1627"/>
      <c r="J10" s="1627"/>
      <c r="K10" s="1628"/>
    </row>
    <row r="11" spans="1:11" x14ac:dyDescent="0.15">
      <c r="A11" s="1624"/>
      <c r="B11" s="1627"/>
      <c r="C11" s="1627"/>
      <c r="D11" s="1627"/>
      <c r="E11" s="1627"/>
      <c r="F11" s="1627"/>
      <c r="G11" s="1627"/>
      <c r="H11" s="1627"/>
      <c r="I11" s="1627"/>
      <c r="J11" s="1627"/>
      <c r="K11" s="1628"/>
    </row>
    <row r="12" spans="1:11" x14ac:dyDescent="0.15">
      <c r="A12" s="1624"/>
      <c r="B12" s="1627"/>
      <c r="C12" s="1627"/>
      <c r="D12" s="1627"/>
      <c r="E12" s="1627"/>
      <c r="F12" s="1627"/>
      <c r="G12" s="1627"/>
      <c r="H12" s="1627"/>
      <c r="I12" s="1627"/>
      <c r="J12" s="1627"/>
      <c r="K12" s="1628"/>
    </row>
    <row r="13" spans="1:11" x14ac:dyDescent="0.15">
      <c r="A13" s="1624"/>
      <c r="B13" s="1627"/>
      <c r="C13" s="1627"/>
      <c r="D13" s="1627"/>
      <c r="E13" s="1627"/>
      <c r="F13" s="1627"/>
      <c r="G13" s="1627"/>
      <c r="H13" s="1627"/>
      <c r="I13" s="1627"/>
      <c r="J13" s="1627"/>
      <c r="K13" s="1628"/>
    </row>
    <row r="14" spans="1:11" x14ac:dyDescent="0.15">
      <c r="A14" s="1624"/>
      <c r="B14" s="1627"/>
      <c r="C14" s="1627"/>
      <c r="D14" s="1627"/>
      <c r="E14" s="1627"/>
      <c r="F14" s="1627"/>
      <c r="G14" s="1627"/>
      <c r="H14" s="1627"/>
      <c r="I14" s="1627"/>
      <c r="J14" s="1627"/>
      <c r="K14" s="1628"/>
    </row>
    <row r="15" spans="1:11" x14ac:dyDescent="0.15">
      <c r="A15" s="1624"/>
      <c r="B15" s="1627"/>
      <c r="C15" s="1627"/>
      <c r="D15" s="1627"/>
      <c r="E15" s="1627"/>
      <c r="F15" s="1627"/>
      <c r="G15" s="1627"/>
      <c r="H15" s="1627"/>
      <c r="I15" s="1627"/>
      <c r="J15" s="1627"/>
      <c r="K15" s="1628"/>
    </row>
    <row r="16" spans="1:11" x14ac:dyDescent="0.15">
      <c r="A16" s="1624"/>
      <c r="B16" s="1627"/>
      <c r="C16" s="1627"/>
      <c r="D16" s="1627"/>
      <c r="E16" s="1627"/>
      <c r="F16" s="1627"/>
      <c r="G16" s="1627"/>
      <c r="H16" s="1627"/>
      <c r="I16" s="1627"/>
      <c r="J16" s="1627"/>
      <c r="K16" s="1628"/>
    </row>
    <row r="17" spans="1:11" x14ac:dyDescent="0.15">
      <c r="A17" s="1624"/>
      <c r="B17" s="1627"/>
      <c r="C17" s="1627"/>
      <c r="D17" s="1627"/>
      <c r="E17" s="1627"/>
      <c r="F17" s="1627"/>
      <c r="G17" s="1627"/>
      <c r="H17" s="1627"/>
      <c r="I17" s="1627"/>
      <c r="J17" s="1627"/>
      <c r="K17" s="1628"/>
    </row>
    <row r="18" spans="1:11" x14ac:dyDescent="0.15">
      <c r="A18" s="1624"/>
      <c r="B18" s="1627"/>
      <c r="C18" s="1627"/>
      <c r="D18" s="1627"/>
      <c r="E18" s="1627"/>
      <c r="F18" s="1627"/>
      <c r="G18" s="1627"/>
      <c r="H18" s="1627"/>
      <c r="I18" s="1627"/>
      <c r="J18" s="1627"/>
      <c r="K18" s="1628"/>
    </row>
    <row r="19" spans="1:11" x14ac:dyDescent="0.15">
      <c r="A19" s="1624"/>
      <c r="B19" s="1627"/>
      <c r="C19" s="1627"/>
      <c r="D19" s="1627"/>
      <c r="E19" s="1627"/>
      <c r="F19" s="1627"/>
      <c r="G19" s="1627"/>
      <c r="H19" s="1627"/>
      <c r="I19" s="1627"/>
      <c r="J19" s="1627"/>
      <c r="K19" s="1628"/>
    </row>
    <row r="20" spans="1:11" x14ac:dyDescent="0.15">
      <c r="A20" s="1624"/>
      <c r="B20" s="1627"/>
      <c r="C20" s="1627"/>
      <c r="D20" s="1627"/>
      <c r="E20" s="1627"/>
      <c r="F20" s="1627"/>
      <c r="G20" s="1627"/>
      <c r="H20" s="1627"/>
      <c r="I20" s="1627"/>
      <c r="J20" s="1627"/>
      <c r="K20" s="1628"/>
    </row>
    <row r="21" spans="1:11" x14ac:dyDescent="0.15">
      <c r="A21" s="1624"/>
      <c r="B21" s="1627"/>
      <c r="C21" s="1627"/>
      <c r="D21" s="1627"/>
      <c r="E21" s="1627"/>
      <c r="F21" s="1627"/>
      <c r="G21" s="1627"/>
      <c r="H21" s="1627"/>
      <c r="I21" s="1627"/>
      <c r="J21" s="1627"/>
      <c r="K21" s="1628"/>
    </row>
    <row r="22" spans="1:11" x14ac:dyDescent="0.15">
      <c r="A22" s="1624"/>
      <c r="B22" s="1627"/>
      <c r="C22" s="1627"/>
      <c r="D22" s="1627"/>
      <c r="E22" s="1627"/>
      <c r="F22" s="1627"/>
      <c r="G22" s="1627"/>
      <c r="H22" s="1627"/>
      <c r="I22" s="1627"/>
      <c r="J22" s="1627"/>
      <c r="K22" s="1628"/>
    </row>
    <row r="23" spans="1:11" x14ac:dyDescent="0.15">
      <c r="A23" s="1624"/>
      <c r="B23" s="1627"/>
      <c r="C23" s="1627"/>
      <c r="D23" s="1627"/>
      <c r="E23" s="1627"/>
      <c r="F23" s="1627"/>
      <c r="G23" s="1627"/>
      <c r="H23" s="1627"/>
      <c r="I23" s="1627"/>
      <c r="J23" s="1627"/>
      <c r="K23" s="1628"/>
    </row>
    <row r="24" spans="1:11" x14ac:dyDescent="0.15">
      <c r="A24" s="1624"/>
      <c r="B24" s="1627"/>
      <c r="C24" s="1627"/>
      <c r="D24" s="1627"/>
      <c r="E24" s="1627"/>
      <c r="F24" s="1627"/>
      <c r="G24" s="1627"/>
      <c r="H24" s="1627"/>
      <c r="I24" s="1627"/>
      <c r="J24" s="1627"/>
      <c r="K24" s="1628"/>
    </row>
    <row r="25" spans="1:11" x14ac:dyDescent="0.15">
      <c r="A25" s="1624"/>
      <c r="B25" s="1627"/>
      <c r="C25" s="1627"/>
      <c r="D25" s="1627"/>
      <c r="E25" s="1627"/>
      <c r="F25" s="1627"/>
      <c r="G25" s="1627"/>
      <c r="H25" s="1627"/>
      <c r="I25" s="1627"/>
      <c r="J25" s="1627"/>
      <c r="K25" s="1628"/>
    </row>
    <row r="26" spans="1:11" x14ac:dyDescent="0.15">
      <c r="A26" s="1624"/>
      <c r="B26" s="1627"/>
      <c r="C26" s="1627"/>
      <c r="D26" s="1627"/>
      <c r="E26" s="1627"/>
      <c r="F26" s="1627"/>
      <c r="G26" s="1627"/>
      <c r="H26" s="1627"/>
      <c r="I26" s="1627"/>
      <c r="J26" s="1627"/>
      <c r="K26" s="1628"/>
    </row>
    <row r="27" spans="1:11" x14ac:dyDescent="0.15">
      <c r="A27" s="1624"/>
      <c r="B27" s="1627"/>
      <c r="C27" s="1627"/>
      <c r="D27" s="1627"/>
      <c r="E27" s="1627"/>
      <c r="F27" s="1627"/>
      <c r="G27" s="1627"/>
      <c r="H27" s="1627"/>
      <c r="I27" s="1627"/>
      <c r="J27" s="1627"/>
      <c r="K27" s="1628"/>
    </row>
    <row r="28" spans="1:11" x14ac:dyDescent="0.15">
      <c r="A28" s="1624"/>
      <c r="B28" s="1627"/>
      <c r="C28" s="1627"/>
      <c r="D28" s="1627"/>
      <c r="E28" s="1627"/>
      <c r="F28" s="1627"/>
      <c r="G28" s="1627"/>
      <c r="H28" s="1627"/>
      <c r="I28" s="1627"/>
      <c r="J28" s="1627"/>
      <c r="K28" s="1628"/>
    </row>
    <row r="29" spans="1:11" x14ac:dyDescent="0.15">
      <c r="A29" s="1624"/>
      <c r="B29" s="1627"/>
      <c r="C29" s="1627"/>
      <c r="D29" s="1627"/>
      <c r="E29" s="1627"/>
      <c r="F29" s="1627"/>
      <c r="G29" s="1627"/>
      <c r="H29" s="1627"/>
      <c r="I29" s="1627"/>
      <c r="J29" s="1627"/>
      <c r="K29" s="1628"/>
    </row>
    <row r="30" spans="1:11" x14ac:dyDescent="0.15">
      <c r="A30" s="1624"/>
      <c r="B30" s="1627"/>
      <c r="C30" s="1627"/>
      <c r="D30" s="1627"/>
      <c r="E30" s="1627"/>
      <c r="F30" s="1627"/>
      <c r="G30" s="1627"/>
      <c r="H30" s="1627"/>
      <c r="I30" s="1627"/>
      <c r="J30" s="1627"/>
      <c r="K30" s="1628"/>
    </row>
    <row r="31" spans="1:11" x14ac:dyDescent="0.15">
      <c r="A31" s="1624"/>
      <c r="B31" s="1627"/>
      <c r="C31" s="1627"/>
      <c r="D31" s="1627"/>
      <c r="E31" s="1627"/>
      <c r="F31" s="1627"/>
      <c r="G31" s="1627"/>
      <c r="H31" s="1627"/>
      <c r="I31" s="1627"/>
      <c r="J31" s="1627"/>
      <c r="K31" s="1628"/>
    </row>
    <row r="32" spans="1:11" x14ac:dyDescent="0.15">
      <c r="A32" s="1624"/>
      <c r="B32" s="1627"/>
      <c r="C32" s="1627"/>
      <c r="D32" s="1627"/>
      <c r="E32" s="1627"/>
      <c r="F32" s="1627"/>
      <c r="G32" s="1627"/>
      <c r="H32" s="1627"/>
      <c r="I32" s="1627"/>
      <c r="J32" s="1627"/>
      <c r="K32" s="1628"/>
    </row>
    <row r="33" spans="1:11" x14ac:dyDescent="0.15">
      <c r="A33" s="1624"/>
      <c r="B33" s="1627"/>
      <c r="C33" s="1627"/>
      <c r="D33" s="1627"/>
      <c r="E33" s="1627"/>
      <c r="F33" s="1627"/>
      <c r="G33" s="1627"/>
      <c r="H33" s="1627"/>
      <c r="I33" s="1627"/>
      <c r="J33" s="1627"/>
      <c r="K33" s="1628"/>
    </row>
    <row r="34" spans="1:11" x14ac:dyDescent="0.15">
      <c r="A34" s="1624"/>
      <c r="B34" s="1627"/>
      <c r="C34" s="1627"/>
      <c r="D34" s="1627"/>
      <c r="E34" s="1627"/>
      <c r="F34" s="1627"/>
      <c r="G34" s="1627"/>
      <c r="H34" s="1627"/>
      <c r="I34" s="1627"/>
      <c r="J34" s="1627"/>
      <c r="K34" s="1628"/>
    </row>
    <row r="35" spans="1:11" x14ac:dyDescent="0.15">
      <c r="A35" s="1624"/>
      <c r="B35" s="1627"/>
      <c r="C35" s="1627"/>
      <c r="D35" s="1627"/>
      <c r="E35" s="1627"/>
      <c r="F35" s="1627"/>
      <c r="G35" s="1627"/>
      <c r="H35" s="1627"/>
      <c r="I35" s="1627"/>
      <c r="J35" s="1627"/>
      <c r="K35" s="1628"/>
    </row>
    <row r="36" spans="1:11" x14ac:dyDescent="0.15">
      <c r="A36" s="1624"/>
      <c r="B36" s="1627"/>
      <c r="C36" s="1627"/>
      <c r="D36" s="1627"/>
      <c r="E36" s="1627"/>
      <c r="F36" s="1627"/>
      <c r="G36" s="1627"/>
      <c r="H36" s="1627"/>
      <c r="I36" s="1627"/>
      <c r="J36" s="1627"/>
      <c r="K36" s="1628"/>
    </row>
    <row r="37" spans="1:11" x14ac:dyDescent="0.15">
      <c r="A37" s="1624"/>
      <c r="B37" s="1627"/>
      <c r="C37" s="1627"/>
      <c r="D37" s="1627"/>
      <c r="E37" s="1627"/>
      <c r="F37" s="1627"/>
      <c r="G37" s="1627"/>
      <c r="H37" s="1627"/>
      <c r="I37" s="1627"/>
      <c r="J37" s="1627"/>
      <c r="K37" s="1628"/>
    </row>
    <row r="38" spans="1:11" x14ac:dyDescent="0.15">
      <c r="A38" s="1624"/>
      <c r="B38" s="1627"/>
      <c r="C38" s="1627"/>
      <c r="D38" s="1627"/>
      <c r="E38" s="1627"/>
      <c r="F38" s="1627"/>
      <c r="G38" s="1627"/>
      <c r="H38" s="1627"/>
      <c r="I38" s="1627"/>
      <c r="J38" s="1627"/>
      <c r="K38" s="1628"/>
    </row>
    <row r="39" spans="1:11" x14ac:dyDescent="0.15">
      <c r="A39" s="1624"/>
      <c r="B39" s="1627"/>
      <c r="C39" s="1627"/>
      <c r="D39" s="1627"/>
      <c r="E39" s="1627"/>
      <c r="F39" s="1627"/>
      <c r="G39" s="1627"/>
      <c r="H39" s="1627"/>
      <c r="I39" s="1627"/>
      <c r="J39" s="1627"/>
      <c r="K39" s="1628"/>
    </row>
    <row r="40" spans="1:11" x14ac:dyDescent="0.15">
      <c r="A40" s="1624"/>
      <c r="B40" s="1627"/>
      <c r="C40" s="1627"/>
      <c r="D40" s="1627"/>
      <c r="E40" s="1627"/>
      <c r="F40" s="1627"/>
      <c r="G40" s="1627"/>
      <c r="H40" s="1627"/>
      <c r="I40" s="1627"/>
      <c r="J40" s="1627"/>
      <c r="K40" s="1628"/>
    </row>
    <row r="41" spans="1:11" x14ac:dyDescent="0.15">
      <c r="A41" s="1624"/>
      <c r="B41" s="1627"/>
      <c r="C41" s="1627"/>
      <c r="D41" s="1627"/>
      <c r="E41" s="1627"/>
      <c r="F41" s="1627"/>
      <c r="G41" s="1627"/>
      <c r="H41" s="1627"/>
      <c r="I41" s="1627"/>
      <c r="J41" s="1627"/>
      <c r="K41" s="1628"/>
    </row>
    <row r="42" spans="1:11" x14ac:dyDescent="0.15">
      <c r="A42" s="1624"/>
      <c r="B42" s="1627"/>
      <c r="C42" s="1627"/>
      <c r="D42" s="1627"/>
      <c r="E42" s="1627"/>
      <c r="F42" s="1627"/>
      <c r="G42" s="1627"/>
      <c r="H42" s="1627"/>
      <c r="I42" s="1627"/>
      <c r="J42" s="1627"/>
      <c r="K42" s="1628"/>
    </row>
    <row r="43" spans="1:11" x14ac:dyDescent="0.15">
      <c r="A43" s="1624"/>
      <c r="B43" s="1627"/>
      <c r="C43" s="1627"/>
      <c r="D43" s="1627"/>
      <c r="E43" s="1627"/>
      <c r="F43" s="1627"/>
      <c r="G43" s="1627"/>
      <c r="H43" s="1627"/>
      <c r="I43" s="1627"/>
      <c r="J43" s="1627"/>
      <c r="K43" s="1628"/>
    </row>
    <row r="44" spans="1:11" x14ac:dyDescent="0.15">
      <c r="A44" s="1624"/>
      <c r="B44" s="1627"/>
      <c r="C44" s="1627"/>
      <c r="D44" s="1627"/>
      <c r="E44" s="1627"/>
      <c r="F44" s="1627"/>
      <c r="G44" s="1627"/>
      <c r="H44" s="1627"/>
      <c r="I44" s="1627"/>
      <c r="J44" s="1627"/>
      <c r="K44" s="1628"/>
    </row>
    <row r="45" spans="1:11" x14ac:dyDescent="0.15">
      <c r="A45" s="1624"/>
      <c r="B45" s="1627"/>
      <c r="C45" s="1627"/>
      <c r="D45" s="1627"/>
      <c r="E45" s="1627"/>
      <c r="F45" s="1627"/>
      <c r="G45" s="1627"/>
      <c r="H45" s="1627"/>
      <c r="I45" s="1627"/>
      <c r="J45" s="1627"/>
      <c r="K45" s="1628"/>
    </row>
    <row r="46" spans="1:11" x14ac:dyDescent="0.15">
      <c r="A46" s="1624"/>
      <c r="B46" s="1627"/>
      <c r="C46" s="1627"/>
      <c r="D46" s="1627"/>
      <c r="E46" s="1627"/>
      <c r="F46" s="1627"/>
      <c r="G46" s="1627"/>
      <c r="H46" s="1627"/>
      <c r="I46" s="1627"/>
      <c r="J46" s="1627"/>
      <c r="K46" s="1628"/>
    </row>
    <row r="47" spans="1:11" x14ac:dyDescent="0.15">
      <c r="A47" s="1624"/>
      <c r="B47" s="1627"/>
      <c r="C47" s="1627"/>
      <c r="D47" s="1627"/>
      <c r="E47" s="1627"/>
      <c r="F47" s="1627"/>
      <c r="G47" s="1627"/>
      <c r="H47" s="1627"/>
      <c r="I47" s="1627"/>
      <c r="J47" s="1627"/>
      <c r="K47" s="1628"/>
    </row>
    <row r="48" spans="1:11" x14ac:dyDescent="0.15">
      <c r="A48" s="1624"/>
      <c r="B48" s="1627"/>
      <c r="C48" s="1627"/>
      <c r="D48" s="1627"/>
      <c r="E48" s="1627"/>
      <c r="F48" s="1627"/>
      <c r="G48" s="1627"/>
      <c r="H48" s="1627"/>
      <c r="I48" s="1627"/>
      <c r="J48" s="1627"/>
      <c r="K48" s="1628"/>
    </row>
    <row r="49" spans="1:11" x14ac:dyDescent="0.15">
      <c r="A49" s="1624"/>
      <c r="B49" s="1627"/>
      <c r="C49" s="1627"/>
      <c r="D49" s="1627"/>
      <c r="E49" s="1627"/>
      <c r="F49" s="1627"/>
      <c r="G49" s="1627"/>
      <c r="H49" s="1627"/>
      <c r="I49" s="1627"/>
      <c r="J49" s="1627"/>
      <c r="K49" s="1628"/>
    </row>
    <row r="50" spans="1:11" x14ac:dyDescent="0.15">
      <c r="A50" s="1624"/>
      <c r="B50" s="1627"/>
      <c r="C50" s="1627"/>
      <c r="D50" s="1627"/>
      <c r="E50" s="1627"/>
      <c r="F50" s="1627"/>
      <c r="G50" s="1627"/>
      <c r="H50" s="1627"/>
      <c r="I50" s="1627"/>
      <c r="J50" s="1627"/>
      <c r="K50" s="1628"/>
    </row>
    <row r="51" spans="1:11" x14ac:dyDescent="0.15">
      <c r="A51" s="1624"/>
      <c r="B51" s="1627"/>
      <c r="C51" s="1627"/>
      <c r="D51" s="1627"/>
      <c r="E51" s="1627"/>
      <c r="F51" s="1627"/>
      <c r="G51" s="1627"/>
      <c r="H51" s="1627"/>
      <c r="I51" s="1627"/>
      <c r="J51" s="1627"/>
      <c r="K51" s="1628"/>
    </row>
    <row r="52" spans="1:11" x14ac:dyDescent="0.15">
      <c r="A52" s="1624"/>
      <c r="B52" s="1627"/>
      <c r="C52" s="1627"/>
      <c r="D52" s="1627"/>
      <c r="E52" s="1627"/>
      <c r="F52" s="1627"/>
      <c r="G52" s="1627"/>
      <c r="H52" s="1627"/>
      <c r="I52" s="1627"/>
      <c r="J52" s="1627"/>
      <c r="K52" s="1628"/>
    </row>
    <row r="53" spans="1:11" x14ac:dyDescent="0.15">
      <c r="A53" s="1624"/>
      <c r="B53" s="1627"/>
      <c r="C53" s="1627"/>
      <c r="D53" s="1627"/>
      <c r="E53" s="1627"/>
      <c r="F53" s="1627"/>
      <c r="G53" s="1627"/>
      <c r="H53" s="1627"/>
      <c r="I53" s="1627"/>
      <c r="J53" s="1627"/>
      <c r="K53" s="1628"/>
    </row>
    <row r="54" spans="1:11" x14ac:dyDescent="0.15">
      <c r="A54" s="1624"/>
      <c r="B54" s="1627"/>
      <c r="C54" s="1627"/>
      <c r="D54" s="1627"/>
      <c r="E54" s="1627"/>
      <c r="F54" s="1627"/>
      <c r="G54" s="1627"/>
      <c r="H54" s="1627"/>
      <c r="I54" s="1627"/>
      <c r="J54" s="1627"/>
      <c r="K54" s="1628"/>
    </row>
    <row r="55" spans="1:11" x14ac:dyDescent="0.15">
      <c r="A55" s="1624"/>
      <c r="B55" s="1627"/>
      <c r="C55" s="1627"/>
      <c r="D55" s="1627"/>
      <c r="E55" s="1627"/>
      <c r="F55" s="1627"/>
      <c r="G55" s="1627"/>
      <c r="H55" s="1627"/>
      <c r="I55" s="1627"/>
      <c r="J55" s="1627"/>
      <c r="K55" s="1628"/>
    </row>
    <row r="56" spans="1:11" x14ac:dyDescent="0.15">
      <c r="A56" s="1624"/>
      <c r="B56" s="1627"/>
      <c r="C56" s="1627"/>
      <c r="D56" s="1627"/>
      <c r="E56" s="1627"/>
      <c r="F56" s="1627"/>
      <c r="G56" s="1627"/>
      <c r="H56" s="1627"/>
      <c r="I56" s="1627"/>
      <c r="J56" s="1627"/>
      <c r="K56" s="1628"/>
    </row>
    <row r="57" spans="1:11" x14ac:dyDescent="0.15">
      <c r="A57" s="1624"/>
      <c r="B57" s="1625"/>
      <c r="C57" s="1625"/>
      <c r="D57" s="1625"/>
      <c r="E57" s="1625"/>
      <c r="F57" s="1625"/>
      <c r="G57" s="1625"/>
      <c r="H57" s="1625"/>
      <c r="I57" s="1625"/>
      <c r="J57" s="1625"/>
      <c r="K57" s="1626"/>
    </row>
    <row r="58" spans="1:11" x14ac:dyDescent="0.15">
      <c r="A58" s="1624"/>
      <c r="B58" s="1627"/>
      <c r="C58" s="1627"/>
      <c r="D58" s="1627"/>
      <c r="E58" s="1627"/>
      <c r="F58" s="1627"/>
      <c r="G58" s="1627"/>
      <c r="H58" s="1627"/>
      <c r="I58" s="1627"/>
      <c r="J58" s="1627"/>
      <c r="K58" s="1628"/>
    </row>
    <row r="59" spans="1:11" x14ac:dyDescent="0.15">
      <c r="A59" s="1624"/>
      <c r="B59" s="1627"/>
      <c r="C59" s="1627"/>
      <c r="D59" s="1627"/>
      <c r="E59" s="1627"/>
      <c r="F59" s="1627"/>
      <c r="G59" s="1627"/>
      <c r="H59" s="1627"/>
      <c r="I59" s="1627"/>
      <c r="J59" s="1627"/>
      <c r="K59" s="1628"/>
    </row>
    <row r="60" spans="1:11" x14ac:dyDescent="0.15">
      <c r="A60" s="1624"/>
      <c r="B60" s="1627"/>
      <c r="C60" s="1627"/>
      <c r="D60" s="1627"/>
      <c r="E60" s="1627"/>
      <c r="F60" s="1627"/>
      <c r="G60" s="1627"/>
      <c r="H60" s="1627"/>
      <c r="I60" s="1627"/>
      <c r="J60" s="1627"/>
      <c r="K60" s="1628"/>
    </row>
    <row r="61" spans="1:11" x14ac:dyDescent="0.15">
      <c r="A61" s="1624"/>
      <c r="B61" s="1627"/>
      <c r="C61" s="1627"/>
      <c r="D61" s="1627"/>
      <c r="E61" s="1627"/>
      <c r="F61" s="1627"/>
      <c r="G61" s="1627"/>
      <c r="H61" s="1627"/>
      <c r="I61" s="1627"/>
      <c r="J61" s="1627"/>
      <c r="K61" s="1628"/>
    </row>
    <row r="62" spans="1:11" x14ac:dyDescent="0.15">
      <c r="A62" s="1624"/>
      <c r="B62" s="1627"/>
      <c r="C62" s="1627"/>
      <c r="D62" s="1627"/>
      <c r="E62" s="1627"/>
      <c r="F62" s="1627"/>
      <c r="G62" s="1627"/>
      <c r="H62" s="1627"/>
      <c r="I62" s="1627"/>
      <c r="J62" s="1627"/>
      <c r="K62" s="1628"/>
    </row>
    <row r="63" spans="1:11" x14ac:dyDescent="0.15">
      <c r="A63" s="1624"/>
      <c r="B63" s="1627"/>
      <c r="C63" s="1627"/>
      <c r="D63" s="1627"/>
      <c r="E63" s="1627"/>
      <c r="F63" s="1627"/>
      <c r="G63" s="1627"/>
      <c r="H63" s="1627"/>
      <c r="I63" s="1627"/>
      <c r="J63" s="1627"/>
      <c r="K63" s="1628"/>
    </row>
    <row r="64" spans="1:11" x14ac:dyDescent="0.15">
      <c r="A64" s="1624"/>
      <c r="B64" s="1627"/>
      <c r="C64" s="1627"/>
      <c r="D64" s="1627"/>
      <c r="E64" s="1627"/>
      <c r="F64" s="1627"/>
      <c r="G64" s="1627"/>
      <c r="H64" s="1627"/>
      <c r="I64" s="1627"/>
      <c r="J64" s="1627"/>
      <c r="K64" s="1628"/>
    </row>
    <row r="65" spans="1:11" x14ac:dyDescent="0.15">
      <c r="A65" s="1624"/>
      <c r="B65" s="1627"/>
      <c r="C65" s="1627"/>
      <c r="D65" s="1627"/>
      <c r="E65" s="1627"/>
      <c r="F65" s="1627"/>
      <c r="G65" s="1627"/>
      <c r="H65" s="1627"/>
      <c r="I65" s="1627"/>
      <c r="J65" s="1627"/>
      <c r="K65" s="1628"/>
    </row>
    <row r="66" spans="1:11" x14ac:dyDescent="0.15">
      <c r="A66" s="1624"/>
      <c r="B66" s="1627"/>
      <c r="C66" s="1627"/>
      <c r="D66" s="1627"/>
      <c r="E66" s="1627"/>
      <c r="F66" s="1627"/>
      <c r="G66" s="1627"/>
      <c r="H66" s="1627"/>
      <c r="I66" s="1627"/>
      <c r="J66" s="1627"/>
      <c r="K66" s="1628"/>
    </row>
    <row r="67" spans="1:11" x14ac:dyDescent="0.15">
      <c r="A67" s="1624"/>
      <c r="B67" s="1627"/>
      <c r="C67" s="1627"/>
      <c r="D67" s="1627"/>
      <c r="E67" s="1627"/>
      <c r="F67" s="1627"/>
      <c r="G67" s="1627"/>
      <c r="H67" s="1627"/>
      <c r="I67" s="1627"/>
      <c r="J67" s="1627"/>
      <c r="K67" s="1628"/>
    </row>
    <row r="68" spans="1:11" x14ac:dyDescent="0.15">
      <c r="A68" s="1624"/>
      <c r="B68" s="1627"/>
      <c r="C68" s="1627"/>
      <c r="D68" s="1627"/>
      <c r="E68" s="1627"/>
      <c r="F68" s="1627"/>
      <c r="G68" s="1627"/>
      <c r="H68" s="1627"/>
      <c r="I68" s="1627"/>
      <c r="J68" s="1627"/>
      <c r="K68" s="1628"/>
    </row>
    <row r="69" spans="1:11" x14ac:dyDescent="0.15">
      <c r="A69" s="1624"/>
      <c r="B69" s="1627"/>
      <c r="C69" s="1627"/>
      <c r="D69" s="1627"/>
      <c r="E69" s="1627"/>
      <c r="F69" s="1627"/>
      <c r="G69" s="1627"/>
      <c r="H69" s="1627"/>
      <c r="I69" s="1627"/>
      <c r="J69" s="1627"/>
      <c r="K69" s="1628"/>
    </row>
    <row r="70" spans="1:11" x14ac:dyDescent="0.15">
      <c r="A70" s="1624"/>
      <c r="B70" s="1627"/>
      <c r="C70" s="1627"/>
      <c r="D70" s="1627"/>
      <c r="E70" s="1627"/>
      <c r="F70" s="1627"/>
      <c r="G70" s="1627"/>
      <c r="H70" s="1627"/>
      <c r="I70" s="1627"/>
      <c r="J70" s="1627"/>
      <c r="K70" s="1628"/>
    </row>
    <row r="71" spans="1:11" x14ac:dyDescent="0.15">
      <c r="A71" s="1624"/>
      <c r="B71" s="1627"/>
      <c r="C71" s="1627"/>
      <c r="D71" s="1627"/>
      <c r="E71" s="1627"/>
      <c r="F71" s="1627"/>
      <c r="G71" s="1627"/>
      <c r="H71" s="1627"/>
      <c r="I71" s="1627"/>
      <c r="J71" s="1627"/>
      <c r="K71" s="1628"/>
    </row>
    <row r="72" spans="1:11" x14ac:dyDescent="0.15">
      <c r="A72" s="1624"/>
      <c r="B72" s="1627"/>
      <c r="C72" s="1627"/>
      <c r="D72" s="1627"/>
      <c r="E72" s="1627"/>
      <c r="F72" s="1627"/>
      <c r="G72" s="1627"/>
      <c r="H72" s="1627"/>
      <c r="I72" s="1627"/>
      <c r="J72" s="1627"/>
      <c r="K72" s="1628"/>
    </row>
    <row r="73" spans="1:11" x14ac:dyDescent="0.15">
      <c r="A73" s="1624"/>
      <c r="B73" s="1625"/>
      <c r="C73" s="1625"/>
      <c r="D73" s="1625"/>
      <c r="E73" s="1625"/>
      <c r="F73" s="1625"/>
      <c r="G73" s="1625"/>
      <c r="H73" s="1625"/>
      <c r="I73" s="1625"/>
      <c r="J73" s="1625"/>
      <c r="K73" s="1626"/>
    </row>
    <row r="74" spans="1:11" x14ac:dyDescent="0.15">
      <c r="A74" s="1624"/>
      <c r="B74" s="1627"/>
      <c r="C74" s="1627"/>
      <c r="D74" s="1627"/>
      <c r="E74" s="1627"/>
      <c r="F74" s="1627"/>
      <c r="G74" s="1627"/>
      <c r="H74" s="1627"/>
      <c r="I74" s="1627"/>
      <c r="J74" s="1627"/>
      <c r="K74" s="1628"/>
    </row>
    <row r="75" spans="1:11" x14ac:dyDescent="0.15">
      <c r="A75" s="1624"/>
      <c r="B75" s="1627"/>
      <c r="C75" s="1627"/>
      <c r="D75" s="1627"/>
      <c r="E75" s="1627"/>
      <c r="F75" s="1627"/>
      <c r="G75" s="1627"/>
      <c r="H75" s="1627"/>
      <c r="I75" s="1627"/>
      <c r="J75" s="1627"/>
      <c r="K75" s="1628"/>
    </row>
    <row r="76" spans="1:11" x14ac:dyDescent="0.15">
      <c r="A76" s="1624"/>
      <c r="B76" s="1627"/>
      <c r="C76" s="1627"/>
      <c r="D76" s="1627"/>
      <c r="E76" s="1627"/>
      <c r="F76" s="1627"/>
      <c r="G76" s="1627"/>
      <c r="H76" s="1627"/>
      <c r="I76" s="1627"/>
      <c r="J76" s="1627"/>
      <c r="K76" s="1628"/>
    </row>
    <row r="77" spans="1:11" x14ac:dyDescent="0.15">
      <c r="A77" s="1624"/>
      <c r="B77" s="1627"/>
      <c r="C77" s="1627"/>
      <c r="D77" s="1627"/>
      <c r="E77" s="1627"/>
      <c r="F77" s="1627"/>
      <c r="G77" s="1627"/>
      <c r="H77" s="1627"/>
      <c r="I77" s="1627"/>
      <c r="J77" s="1627"/>
      <c r="K77" s="1628"/>
    </row>
    <row r="78" spans="1:11" x14ac:dyDescent="0.15">
      <c r="A78" s="1624"/>
      <c r="B78" s="1627"/>
      <c r="C78" s="1627"/>
      <c r="D78" s="1627"/>
      <c r="E78" s="1627"/>
      <c r="F78" s="1627"/>
      <c r="G78" s="1627"/>
      <c r="H78" s="1627"/>
      <c r="I78" s="1627"/>
      <c r="J78" s="1627"/>
      <c r="K78" s="1628"/>
    </row>
    <row r="79" spans="1:11" x14ac:dyDescent="0.15">
      <c r="A79" s="1624"/>
      <c r="B79" s="1627"/>
      <c r="C79" s="1627"/>
      <c r="D79" s="1627"/>
      <c r="E79" s="1627"/>
      <c r="F79" s="1627"/>
      <c r="G79" s="1627"/>
      <c r="H79" s="1627"/>
      <c r="I79" s="1627"/>
      <c r="J79" s="1627"/>
      <c r="K79" s="1628"/>
    </row>
    <row r="80" spans="1:11" x14ac:dyDescent="0.15">
      <c r="A80" s="1624"/>
      <c r="B80" s="1627"/>
      <c r="C80" s="1627"/>
      <c r="D80" s="1627"/>
      <c r="E80" s="1627"/>
      <c r="F80" s="1627"/>
      <c r="G80" s="1627"/>
      <c r="H80" s="1627"/>
      <c r="I80" s="1627"/>
      <c r="J80" s="1627"/>
      <c r="K80" s="1628"/>
    </row>
    <row r="81" spans="1:11" x14ac:dyDescent="0.15">
      <c r="A81" s="1624"/>
      <c r="B81" s="1627"/>
      <c r="C81" s="1627"/>
      <c r="D81" s="1627"/>
      <c r="E81" s="1627"/>
      <c r="F81" s="1627"/>
      <c r="G81" s="1627"/>
      <c r="H81" s="1627"/>
      <c r="I81" s="1627"/>
      <c r="J81" s="1627"/>
      <c r="K81" s="1628"/>
    </row>
    <row r="82" spans="1:11" x14ac:dyDescent="0.15">
      <c r="A82" s="1624"/>
      <c r="B82" s="1627"/>
      <c r="C82" s="1627"/>
      <c r="D82" s="1627"/>
      <c r="E82" s="1627"/>
      <c r="F82" s="1627"/>
      <c r="G82" s="1627"/>
      <c r="H82" s="1627"/>
      <c r="I82" s="1627"/>
      <c r="J82" s="1627"/>
      <c r="K82" s="1628"/>
    </row>
    <row r="83" spans="1:11" x14ac:dyDescent="0.15">
      <c r="A83" s="1624"/>
      <c r="B83" s="1627"/>
      <c r="C83" s="1627"/>
      <c r="D83" s="1627"/>
      <c r="E83" s="1627"/>
      <c r="F83" s="1627"/>
      <c r="G83" s="1627"/>
      <c r="H83" s="1627"/>
      <c r="I83" s="1627"/>
      <c r="J83" s="1627"/>
      <c r="K83" s="1628"/>
    </row>
    <row r="84" spans="1:11" x14ac:dyDescent="0.15">
      <c r="A84" s="1624"/>
      <c r="B84" s="1627"/>
      <c r="C84" s="1627"/>
      <c r="D84" s="1627"/>
      <c r="E84" s="1627"/>
      <c r="F84" s="1627"/>
      <c r="G84" s="1627"/>
      <c r="H84" s="1627"/>
      <c r="I84" s="1627"/>
      <c r="J84" s="1627"/>
      <c r="K84" s="1628"/>
    </row>
    <row r="85" spans="1:11" x14ac:dyDescent="0.15">
      <c r="A85" s="1624"/>
      <c r="B85" s="1627"/>
      <c r="C85" s="1627"/>
      <c r="D85" s="1627"/>
      <c r="E85" s="1627"/>
      <c r="F85" s="1627"/>
      <c r="G85" s="1627"/>
      <c r="H85" s="1627"/>
      <c r="I85" s="1627"/>
      <c r="J85" s="1627"/>
      <c r="K85" s="1628"/>
    </row>
    <row r="86" spans="1:11" x14ac:dyDescent="0.15">
      <c r="A86" s="1624"/>
      <c r="B86" s="1627"/>
      <c r="C86" s="1627"/>
      <c r="D86" s="1627"/>
      <c r="E86" s="1627"/>
      <c r="F86" s="1627"/>
      <c r="G86" s="1627"/>
      <c r="H86" s="1627"/>
      <c r="I86" s="1627"/>
      <c r="J86" s="1627"/>
      <c r="K86" s="1628"/>
    </row>
    <row r="87" spans="1:11" x14ac:dyDescent="0.15">
      <c r="A87" s="1624"/>
      <c r="B87" s="1627"/>
      <c r="C87" s="1627"/>
      <c r="D87" s="1627"/>
      <c r="E87" s="1627"/>
      <c r="F87" s="1627"/>
      <c r="G87" s="1627"/>
      <c r="H87" s="1627"/>
      <c r="I87" s="1627"/>
      <c r="J87" s="1627"/>
      <c r="K87" s="1628"/>
    </row>
    <row r="88" spans="1:11" x14ac:dyDescent="0.15">
      <c r="A88" s="1624"/>
      <c r="B88" s="1627"/>
      <c r="C88" s="1627"/>
      <c r="D88" s="1627"/>
      <c r="E88" s="1627"/>
      <c r="F88" s="1627"/>
      <c r="G88" s="1627"/>
      <c r="H88" s="1627"/>
      <c r="I88" s="1627"/>
      <c r="J88" s="1627"/>
      <c r="K88" s="1628"/>
    </row>
    <row r="89" spans="1:11" x14ac:dyDescent="0.15">
      <c r="A89" s="1624"/>
      <c r="B89" s="1627"/>
      <c r="C89" s="1627"/>
      <c r="D89" s="1627"/>
      <c r="E89" s="1627"/>
      <c r="F89" s="1627"/>
      <c r="G89" s="1627"/>
      <c r="H89" s="1627"/>
      <c r="I89" s="1627"/>
      <c r="J89" s="1627"/>
      <c r="K89" s="1628"/>
    </row>
    <row r="90" spans="1:11" x14ac:dyDescent="0.15">
      <c r="A90" s="1624"/>
      <c r="B90" s="1627"/>
      <c r="C90" s="1627"/>
      <c r="D90" s="1627"/>
      <c r="E90" s="1627"/>
      <c r="F90" s="1627"/>
      <c r="G90" s="1627"/>
      <c r="H90" s="1627"/>
      <c r="I90" s="1627"/>
      <c r="J90" s="1627"/>
      <c r="K90" s="1628"/>
    </row>
    <row r="91" spans="1:11" x14ac:dyDescent="0.15">
      <c r="A91" s="1624"/>
      <c r="B91" s="1627"/>
      <c r="C91" s="1627"/>
      <c r="D91" s="1627"/>
      <c r="E91" s="1627"/>
      <c r="F91" s="1627"/>
      <c r="G91" s="1627"/>
      <c r="H91" s="1627"/>
      <c r="I91" s="1627"/>
      <c r="J91" s="1627"/>
      <c r="K91" s="1628"/>
    </row>
    <row r="92" spans="1:11" x14ac:dyDescent="0.15">
      <c r="A92" s="1624"/>
      <c r="B92" s="1627"/>
      <c r="C92" s="1627"/>
      <c r="D92" s="1627"/>
      <c r="E92" s="1627"/>
      <c r="F92" s="1627"/>
      <c r="G92" s="1627"/>
      <c r="H92" s="1627"/>
      <c r="I92" s="1627"/>
      <c r="J92" s="1627"/>
      <c r="K92" s="1628"/>
    </row>
    <row r="93" spans="1:11" x14ac:dyDescent="0.15">
      <c r="A93" s="1624"/>
      <c r="B93" s="1627"/>
      <c r="C93" s="1627"/>
      <c r="D93" s="1627"/>
      <c r="E93" s="1627"/>
      <c r="F93" s="1627"/>
      <c r="G93" s="1627"/>
      <c r="H93" s="1627"/>
      <c r="I93" s="1627"/>
      <c r="J93" s="1627"/>
      <c r="K93" s="1628"/>
    </row>
    <row r="94" spans="1:11" x14ac:dyDescent="0.15">
      <c r="A94" s="1624"/>
      <c r="B94" s="1627"/>
      <c r="C94" s="1627"/>
      <c r="D94" s="1627"/>
      <c r="E94" s="1627"/>
      <c r="F94" s="1627"/>
      <c r="G94" s="1627"/>
      <c r="H94" s="1627"/>
      <c r="I94" s="1627"/>
      <c r="J94" s="1627"/>
      <c r="K94" s="1628"/>
    </row>
    <row r="95" spans="1:11" x14ac:dyDescent="0.15">
      <c r="A95" s="1624"/>
      <c r="B95" s="1627"/>
      <c r="C95" s="1627"/>
      <c r="D95" s="1627"/>
      <c r="E95" s="1627"/>
      <c r="F95" s="1627"/>
      <c r="G95" s="1627"/>
      <c r="H95" s="1627"/>
      <c r="I95" s="1627"/>
      <c r="J95" s="1627"/>
      <c r="K95" s="1628"/>
    </row>
    <row r="96" spans="1:11" x14ac:dyDescent="0.15">
      <c r="A96" s="1624"/>
      <c r="B96" s="1627"/>
      <c r="C96" s="1627"/>
      <c r="D96" s="1627"/>
      <c r="E96" s="1627"/>
      <c r="F96" s="1627"/>
      <c r="G96" s="1627"/>
      <c r="H96" s="1627"/>
      <c r="I96" s="1627"/>
      <c r="J96" s="1627"/>
      <c r="K96" s="1628"/>
    </row>
    <row r="97" spans="1:11" x14ac:dyDescent="0.15">
      <c r="A97" s="1624"/>
      <c r="B97" s="1627"/>
      <c r="C97" s="1627"/>
      <c r="D97" s="1627"/>
      <c r="E97" s="1627"/>
      <c r="F97" s="1627"/>
      <c r="G97" s="1627"/>
      <c r="H97" s="1627"/>
      <c r="I97" s="1627"/>
      <c r="J97" s="1627"/>
      <c r="K97" s="1628"/>
    </row>
    <row r="98" spans="1:11" x14ac:dyDescent="0.15">
      <c r="A98" s="1624"/>
      <c r="B98" s="1627"/>
      <c r="C98" s="1627"/>
      <c r="D98" s="1627"/>
      <c r="E98" s="1627"/>
      <c r="F98" s="1627"/>
      <c r="G98" s="1627"/>
      <c r="H98" s="1627"/>
      <c r="I98" s="1627"/>
      <c r="J98" s="1627"/>
      <c r="K98" s="1628"/>
    </row>
    <row r="99" spans="1:11" x14ac:dyDescent="0.15">
      <c r="A99" s="1624"/>
      <c r="B99" s="1627"/>
      <c r="C99" s="1627"/>
      <c r="D99" s="1627"/>
      <c r="E99" s="1627"/>
      <c r="F99" s="1627"/>
      <c r="G99" s="1627"/>
      <c r="H99" s="1627"/>
      <c r="I99" s="1627"/>
      <c r="J99" s="1627"/>
      <c r="K99" s="1628"/>
    </row>
    <row r="100" spans="1:11" x14ac:dyDescent="0.15">
      <c r="A100" s="1624"/>
      <c r="B100" s="1627"/>
      <c r="C100" s="1627"/>
      <c r="D100" s="1627"/>
      <c r="E100" s="1627"/>
      <c r="F100" s="1627"/>
      <c r="G100" s="1627"/>
      <c r="H100" s="1627"/>
      <c r="I100" s="1627"/>
      <c r="J100" s="1627"/>
      <c r="K100" s="1628"/>
    </row>
    <row r="101" spans="1:11" x14ac:dyDescent="0.15">
      <c r="A101" s="1624"/>
      <c r="B101" s="1627"/>
      <c r="C101" s="1627"/>
      <c r="D101" s="1627"/>
      <c r="E101" s="1627"/>
      <c r="F101" s="1627"/>
      <c r="G101" s="1627"/>
      <c r="H101" s="1627"/>
      <c r="I101" s="1627"/>
      <c r="J101" s="1627"/>
      <c r="K101" s="1628"/>
    </row>
    <row r="102" spans="1:11" x14ac:dyDescent="0.15">
      <c r="A102" s="1624"/>
      <c r="B102" s="1627"/>
      <c r="C102" s="1627"/>
      <c r="D102" s="1627"/>
      <c r="E102" s="1627"/>
      <c r="F102" s="1627"/>
      <c r="G102" s="1627"/>
      <c r="H102" s="1627"/>
      <c r="I102" s="1627"/>
      <c r="J102" s="1627"/>
      <c r="K102" s="1628"/>
    </row>
    <row r="103" spans="1:11" ht="17.25" thickBot="1" x14ac:dyDescent="0.2">
      <c r="A103" s="1629" t="s">
        <v>56</v>
      </c>
      <c r="B103" s="1630"/>
      <c r="C103" s="1630"/>
      <c r="D103" s="1630"/>
      <c r="E103" s="1630"/>
      <c r="F103" s="1630"/>
      <c r="G103" s="1630"/>
      <c r="H103" s="1630"/>
      <c r="I103" s="1630"/>
      <c r="J103" s="1630"/>
      <c r="K103" s="1631"/>
    </row>
    <row r="106" spans="1:11" x14ac:dyDescent="0.15">
      <c r="B106" s="761"/>
      <c r="C106" s="761"/>
      <c r="D106" s="761"/>
      <c r="E106" s="761"/>
      <c r="F106" s="761"/>
      <c r="G106" s="761"/>
      <c r="H106" s="761"/>
      <c r="I106" s="761"/>
      <c r="J106" s="761"/>
      <c r="K106" s="761"/>
    </row>
  </sheetData>
  <sheetProtection selectLockedCells="1" selectUnlockedCells="1"/>
  <mergeCells count="6">
    <mergeCell ref="A1:K1"/>
    <mergeCell ref="B6:G6"/>
    <mergeCell ref="H6:H7"/>
    <mergeCell ref="I6:I7"/>
    <mergeCell ref="J6:J7"/>
    <mergeCell ref="K6:K7"/>
  </mergeCells>
  <phoneticPr fontId="41" type="noConversion"/>
  <pageMargins left="0.70833333333333337" right="0.70833333333333337" top="0.74791666666666667" bottom="0.74791666666666667" header="0.51180555555555551" footer="0.51180555555555551"/>
  <pageSetup paperSize="9" scale="89" firstPageNumber="0"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00"/>
  <sheetViews>
    <sheetView topLeftCell="A7" workbookViewId="0">
      <selection activeCell="J11" sqref="J11"/>
    </sheetView>
  </sheetViews>
  <sheetFormatPr defaultColWidth="8" defaultRowHeight="16.5" x14ac:dyDescent="0.15"/>
  <cols>
    <col min="1" max="1" width="26.88671875" style="762" customWidth="1"/>
    <col min="2" max="2" width="16.33203125" style="762" customWidth="1"/>
    <col min="3" max="3" width="8.5546875" style="762" customWidth="1"/>
    <col min="4" max="4" width="8.44140625" style="762" customWidth="1"/>
    <col min="5" max="5" width="11.44140625" style="762" customWidth="1"/>
    <col min="6" max="16384" width="8" style="762"/>
  </cols>
  <sheetData>
    <row r="1" spans="1:5" ht="11.25" customHeight="1" x14ac:dyDescent="0.15">
      <c r="A1" s="763"/>
      <c r="B1" s="764"/>
      <c r="C1" s="764"/>
      <c r="D1" s="764"/>
      <c r="E1" s="765"/>
    </row>
    <row r="2" spans="1:5" ht="24" customHeight="1" x14ac:dyDescent="0.15">
      <c r="A2" s="1987" t="s">
        <v>407</v>
      </c>
      <c r="B2" s="1987"/>
      <c r="C2" s="1987"/>
      <c r="D2" s="1987"/>
      <c r="E2" s="1987"/>
    </row>
    <row r="3" spans="1:5" ht="7.5" customHeight="1" x14ac:dyDescent="0.15">
      <c r="A3" s="766"/>
      <c r="B3" s="767"/>
      <c r="C3" s="767"/>
      <c r="D3" s="767"/>
      <c r="E3" s="768"/>
    </row>
    <row r="4" spans="1:5" x14ac:dyDescent="0.15">
      <c r="A4" s="769" t="s">
        <v>109</v>
      </c>
      <c r="B4" s="769" t="s">
        <v>408</v>
      </c>
      <c r="C4" s="769" t="s">
        <v>348</v>
      </c>
      <c r="D4" s="769" t="s">
        <v>341</v>
      </c>
      <c r="E4" s="769" t="s">
        <v>116</v>
      </c>
    </row>
    <row r="5" spans="1:5" x14ac:dyDescent="0.15">
      <c r="A5" s="770"/>
      <c r="B5" s="771"/>
      <c r="C5" s="771"/>
      <c r="D5" s="772"/>
      <c r="E5" s="772"/>
    </row>
    <row r="6" spans="1:5" x14ac:dyDescent="0.15">
      <c r="A6" s="773"/>
      <c r="B6" s="774"/>
      <c r="C6" s="774"/>
      <c r="D6" s="775"/>
      <c r="E6" s="775"/>
    </row>
    <row r="7" spans="1:5" x14ac:dyDescent="0.15">
      <c r="A7" s="773"/>
      <c r="B7" s="774"/>
      <c r="C7" s="774"/>
      <c r="D7" s="775"/>
      <c r="E7" s="775"/>
    </row>
    <row r="8" spans="1:5" x14ac:dyDescent="0.15">
      <c r="A8" s="773"/>
      <c r="B8" s="774"/>
      <c r="C8" s="774"/>
      <c r="D8" s="775"/>
      <c r="E8" s="775"/>
    </row>
    <row r="9" spans="1:5" x14ac:dyDescent="0.15">
      <c r="A9" s="773"/>
      <c r="B9" s="774"/>
      <c r="C9" s="774"/>
      <c r="D9" s="775"/>
      <c r="E9" s="775"/>
    </row>
    <row r="10" spans="1:5" x14ac:dyDescent="0.15">
      <c r="A10" s="773"/>
      <c r="B10" s="774"/>
      <c r="C10" s="774"/>
      <c r="D10" s="775"/>
      <c r="E10" s="775"/>
    </row>
    <row r="11" spans="1:5" x14ac:dyDescent="0.15">
      <c r="A11" s="773"/>
      <c r="B11" s="774"/>
      <c r="C11" s="774"/>
      <c r="D11" s="775"/>
      <c r="E11" s="775"/>
    </row>
    <row r="12" spans="1:5" x14ac:dyDescent="0.15">
      <c r="A12" s="773"/>
      <c r="B12" s="774"/>
      <c r="C12" s="774"/>
      <c r="D12" s="775"/>
      <c r="E12" s="775"/>
    </row>
    <row r="13" spans="1:5" x14ac:dyDescent="0.15">
      <c r="A13" s="773"/>
      <c r="B13" s="774"/>
      <c r="C13" s="774"/>
      <c r="D13" s="775"/>
      <c r="E13" s="775"/>
    </row>
    <row r="14" spans="1:5" x14ac:dyDescent="0.15">
      <c r="A14" s="773"/>
      <c r="B14" s="774"/>
      <c r="C14" s="774"/>
      <c r="D14" s="775"/>
      <c r="E14" s="775"/>
    </row>
    <row r="15" spans="1:5" x14ac:dyDescent="0.15">
      <c r="A15" s="773"/>
      <c r="B15" s="774"/>
      <c r="C15" s="774"/>
      <c r="D15" s="775"/>
      <c r="E15" s="775"/>
    </row>
    <row r="16" spans="1:5" x14ac:dyDescent="0.15">
      <c r="A16" s="773"/>
      <c r="B16" s="774"/>
      <c r="C16" s="774"/>
      <c r="D16" s="775"/>
      <c r="E16" s="775"/>
    </row>
    <row r="17" spans="1:5" x14ac:dyDescent="0.15">
      <c r="A17" s="773"/>
      <c r="B17" s="774"/>
      <c r="C17" s="774"/>
      <c r="D17" s="775"/>
      <c r="E17" s="775"/>
    </row>
    <row r="18" spans="1:5" x14ac:dyDescent="0.15">
      <c r="A18" s="773"/>
      <c r="B18" s="774"/>
      <c r="C18" s="774"/>
      <c r="D18" s="775"/>
      <c r="E18" s="775"/>
    </row>
    <row r="19" spans="1:5" x14ac:dyDescent="0.15">
      <c r="A19" s="773"/>
      <c r="B19" s="774"/>
      <c r="C19" s="774"/>
      <c r="D19" s="775"/>
      <c r="E19" s="775"/>
    </row>
    <row r="20" spans="1:5" x14ac:dyDescent="0.15">
      <c r="A20" s="773"/>
      <c r="B20" s="774"/>
      <c r="C20" s="774"/>
      <c r="D20" s="775"/>
      <c r="E20" s="775"/>
    </row>
    <row r="21" spans="1:5" x14ac:dyDescent="0.15">
      <c r="A21" s="773"/>
      <c r="B21" s="774"/>
      <c r="C21" s="774"/>
      <c r="D21" s="775"/>
      <c r="E21" s="775"/>
    </row>
    <row r="22" spans="1:5" x14ac:dyDescent="0.15">
      <c r="A22" s="773"/>
      <c r="B22" s="774"/>
      <c r="C22" s="774"/>
      <c r="D22" s="775"/>
      <c r="E22" s="775"/>
    </row>
    <row r="23" spans="1:5" x14ac:dyDescent="0.15">
      <c r="A23" s="773"/>
      <c r="B23" s="774"/>
      <c r="C23" s="774"/>
      <c r="D23" s="775"/>
      <c r="E23" s="775"/>
    </row>
    <row r="24" spans="1:5" x14ac:dyDescent="0.15">
      <c r="A24" s="773"/>
      <c r="B24" s="774"/>
      <c r="C24" s="774"/>
      <c r="D24" s="775"/>
      <c r="E24" s="775"/>
    </row>
    <row r="25" spans="1:5" x14ac:dyDescent="0.15">
      <c r="A25" s="773"/>
      <c r="B25" s="774"/>
      <c r="C25" s="774"/>
      <c r="D25" s="775"/>
      <c r="E25" s="775"/>
    </row>
    <row r="26" spans="1:5" x14ac:dyDescent="0.15">
      <c r="A26" s="773"/>
      <c r="B26" s="774"/>
      <c r="C26" s="774"/>
      <c r="D26" s="775"/>
      <c r="E26" s="775"/>
    </row>
    <row r="27" spans="1:5" x14ac:dyDescent="0.15">
      <c r="A27" s="773"/>
      <c r="B27" s="774"/>
      <c r="C27" s="774"/>
      <c r="D27" s="775"/>
      <c r="E27" s="775"/>
    </row>
    <row r="28" spans="1:5" x14ac:dyDescent="0.15">
      <c r="A28" s="773"/>
      <c r="B28" s="774"/>
      <c r="C28" s="774"/>
      <c r="D28" s="775"/>
      <c r="E28" s="775"/>
    </row>
    <row r="29" spans="1:5" x14ac:dyDescent="0.15">
      <c r="A29" s="773"/>
      <c r="B29" s="774"/>
      <c r="C29" s="774"/>
      <c r="D29" s="775"/>
      <c r="E29" s="775"/>
    </row>
    <row r="30" spans="1:5" x14ac:dyDescent="0.15">
      <c r="A30" s="773"/>
      <c r="B30" s="774"/>
      <c r="C30" s="774"/>
      <c r="D30" s="775"/>
      <c r="E30" s="775"/>
    </row>
    <row r="31" spans="1:5" x14ac:dyDescent="0.15">
      <c r="A31" s="773"/>
      <c r="B31" s="774"/>
      <c r="C31" s="774"/>
      <c r="D31" s="775"/>
      <c r="E31" s="775"/>
    </row>
    <row r="32" spans="1:5" x14ac:dyDescent="0.15">
      <c r="A32" s="773"/>
      <c r="B32" s="774"/>
      <c r="C32" s="774"/>
      <c r="D32" s="775"/>
      <c r="E32" s="775"/>
    </row>
    <row r="33" spans="1:5" x14ac:dyDescent="0.15">
      <c r="A33" s="773"/>
      <c r="B33" s="774"/>
      <c r="C33" s="774"/>
      <c r="D33" s="775"/>
      <c r="E33" s="775"/>
    </row>
    <row r="34" spans="1:5" x14ac:dyDescent="0.15">
      <c r="A34" s="773"/>
      <c r="B34" s="774"/>
      <c r="C34" s="774"/>
      <c r="D34" s="775"/>
      <c r="E34" s="775"/>
    </row>
    <row r="35" spans="1:5" x14ac:dyDescent="0.15">
      <c r="A35" s="773"/>
      <c r="B35" s="774"/>
      <c r="C35" s="774"/>
      <c r="D35" s="775"/>
      <c r="E35" s="775"/>
    </row>
    <row r="36" spans="1:5" x14ac:dyDescent="0.15">
      <c r="A36" s="773"/>
      <c r="B36" s="774"/>
      <c r="C36" s="774"/>
      <c r="D36" s="775"/>
      <c r="E36" s="775"/>
    </row>
    <row r="37" spans="1:5" x14ac:dyDescent="0.15">
      <c r="A37" s="773"/>
      <c r="B37" s="774"/>
      <c r="C37" s="774"/>
      <c r="D37" s="775"/>
      <c r="E37" s="775"/>
    </row>
    <row r="38" spans="1:5" x14ac:dyDescent="0.15">
      <c r="A38" s="773"/>
      <c r="B38" s="774"/>
      <c r="C38" s="774"/>
      <c r="D38" s="775"/>
      <c r="E38" s="775"/>
    </row>
    <row r="39" spans="1:5" x14ac:dyDescent="0.15">
      <c r="A39" s="773"/>
      <c r="B39" s="774"/>
      <c r="C39" s="774"/>
      <c r="D39" s="775"/>
      <c r="E39" s="775"/>
    </row>
    <row r="40" spans="1:5" x14ac:dyDescent="0.15">
      <c r="A40" s="773"/>
      <c r="B40" s="774"/>
      <c r="C40" s="774"/>
      <c r="D40" s="775"/>
      <c r="E40" s="775"/>
    </row>
    <row r="41" spans="1:5" x14ac:dyDescent="0.15">
      <c r="A41" s="773"/>
      <c r="B41" s="774"/>
      <c r="C41" s="774"/>
      <c r="D41" s="775"/>
      <c r="E41" s="775"/>
    </row>
    <row r="42" spans="1:5" x14ac:dyDescent="0.15">
      <c r="A42" s="773"/>
      <c r="B42" s="774"/>
      <c r="C42" s="774"/>
      <c r="D42" s="775"/>
      <c r="E42" s="775"/>
    </row>
    <row r="43" spans="1:5" x14ac:dyDescent="0.15">
      <c r="A43" s="773"/>
      <c r="B43" s="774"/>
      <c r="C43" s="774"/>
      <c r="D43" s="775"/>
      <c r="E43" s="775"/>
    </row>
    <row r="44" spans="1:5" x14ac:dyDescent="0.15">
      <c r="A44" s="773"/>
      <c r="B44" s="774"/>
      <c r="C44" s="774"/>
      <c r="D44" s="775"/>
      <c r="E44" s="775"/>
    </row>
    <row r="45" spans="1:5" x14ac:dyDescent="0.15">
      <c r="A45" s="773"/>
      <c r="B45" s="774"/>
      <c r="C45" s="774"/>
      <c r="D45" s="775"/>
      <c r="E45" s="775"/>
    </row>
    <row r="46" spans="1:5" x14ac:dyDescent="0.15">
      <c r="A46" s="773"/>
      <c r="B46" s="774"/>
      <c r="C46" s="774"/>
      <c r="D46" s="775"/>
      <c r="E46" s="775"/>
    </row>
    <row r="47" spans="1:5" x14ac:dyDescent="0.15">
      <c r="A47" s="773"/>
      <c r="B47" s="774"/>
      <c r="C47" s="774"/>
      <c r="D47" s="775"/>
      <c r="E47" s="775"/>
    </row>
    <row r="48" spans="1:5" x14ac:dyDescent="0.15">
      <c r="A48" s="773"/>
      <c r="B48" s="774"/>
      <c r="C48" s="774"/>
      <c r="D48" s="775"/>
      <c r="E48" s="775"/>
    </row>
    <row r="49" spans="1:5" x14ac:dyDescent="0.15">
      <c r="A49" s="773"/>
      <c r="B49" s="774"/>
      <c r="C49" s="774"/>
      <c r="D49" s="775"/>
      <c r="E49" s="775"/>
    </row>
    <row r="50" spans="1:5" x14ac:dyDescent="0.15">
      <c r="A50" s="773"/>
      <c r="B50" s="774"/>
      <c r="C50" s="774"/>
      <c r="D50" s="775"/>
      <c r="E50" s="775"/>
    </row>
    <row r="51" spans="1:5" x14ac:dyDescent="0.15">
      <c r="A51" s="773"/>
      <c r="B51" s="774"/>
      <c r="C51" s="774"/>
      <c r="D51" s="775"/>
      <c r="E51" s="775"/>
    </row>
    <row r="52" spans="1:5" x14ac:dyDescent="0.15">
      <c r="A52" s="773"/>
      <c r="B52" s="774"/>
      <c r="C52" s="774"/>
      <c r="D52" s="775"/>
      <c r="E52" s="775"/>
    </row>
    <row r="53" spans="1:5" x14ac:dyDescent="0.15">
      <c r="A53" s="773"/>
      <c r="B53" s="774"/>
      <c r="C53" s="774"/>
      <c r="D53" s="775"/>
      <c r="E53" s="775"/>
    </row>
    <row r="54" spans="1:5" x14ac:dyDescent="0.15">
      <c r="A54" s="773"/>
      <c r="B54" s="774"/>
      <c r="C54" s="774"/>
      <c r="D54" s="775"/>
      <c r="E54" s="775"/>
    </row>
    <row r="55" spans="1:5" x14ac:dyDescent="0.15">
      <c r="A55" s="773"/>
      <c r="B55" s="774"/>
      <c r="C55" s="774"/>
      <c r="D55" s="775"/>
      <c r="E55" s="775"/>
    </row>
    <row r="56" spans="1:5" x14ac:dyDescent="0.15">
      <c r="A56" s="773"/>
      <c r="B56" s="774"/>
      <c r="C56" s="774"/>
      <c r="D56" s="775"/>
      <c r="E56" s="775"/>
    </row>
    <row r="57" spans="1:5" x14ac:dyDescent="0.15">
      <c r="A57" s="773"/>
      <c r="B57" s="774"/>
      <c r="C57" s="774"/>
      <c r="D57" s="775"/>
      <c r="E57" s="775"/>
    </row>
    <row r="58" spans="1:5" x14ac:dyDescent="0.15">
      <c r="A58" s="773"/>
      <c r="B58" s="774"/>
      <c r="C58" s="774"/>
      <c r="D58" s="775"/>
      <c r="E58" s="775"/>
    </row>
    <row r="59" spans="1:5" x14ac:dyDescent="0.15">
      <c r="A59" s="773"/>
      <c r="B59" s="774"/>
      <c r="C59" s="774"/>
      <c r="D59" s="775"/>
      <c r="E59" s="775"/>
    </row>
    <row r="60" spans="1:5" x14ac:dyDescent="0.15">
      <c r="A60" s="773"/>
      <c r="B60" s="774"/>
      <c r="C60" s="774"/>
      <c r="D60" s="775"/>
      <c r="E60" s="775"/>
    </row>
    <row r="61" spans="1:5" x14ac:dyDescent="0.15">
      <c r="A61" s="773"/>
      <c r="B61" s="774"/>
      <c r="C61" s="774"/>
      <c r="D61" s="775"/>
      <c r="E61" s="775"/>
    </row>
    <row r="62" spans="1:5" x14ac:dyDescent="0.15">
      <c r="A62" s="773"/>
      <c r="B62" s="774"/>
      <c r="C62" s="774"/>
      <c r="D62" s="775"/>
      <c r="E62" s="775"/>
    </row>
    <row r="63" spans="1:5" x14ac:dyDescent="0.15">
      <c r="A63" s="773"/>
      <c r="B63" s="774"/>
      <c r="C63" s="774"/>
      <c r="D63" s="775"/>
      <c r="E63" s="775"/>
    </row>
    <row r="64" spans="1:5" x14ac:dyDescent="0.15">
      <c r="A64" s="773"/>
      <c r="B64" s="774"/>
      <c r="C64" s="774"/>
      <c r="D64" s="775"/>
      <c r="E64" s="775"/>
    </row>
    <row r="65" spans="1:5" x14ac:dyDescent="0.15">
      <c r="A65" s="773"/>
      <c r="B65" s="774"/>
      <c r="C65" s="774"/>
      <c r="D65" s="775"/>
      <c r="E65" s="775"/>
    </row>
    <row r="66" spans="1:5" x14ac:dyDescent="0.15">
      <c r="A66" s="773"/>
      <c r="B66" s="774"/>
      <c r="C66" s="774"/>
      <c r="D66" s="775"/>
      <c r="E66" s="775"/>
    </row>
    <row r="67" spans="1:5" x14ac:dyDescent="0.15">
      <c r="A67" s="773"/>
      <c r="B67" s="774"/>
      <c r="C67" s="774"/>
      <c r="D67" s="775"/>
      <c r="E67" s="775"/>
    </row>
    <row r="68" spans="1:5" x14ac:dyDescent="0.15">
      <c r="A68" s="773"/>
      <c r="B68" s="774"/>
      <c r="C68" s="774"/>
      <c r="D68" s="775"/>
      <c r="E68" s="775"/>
    </row>
    <row r="69" spans="1:5" x14ac:dyDescent="0.15">
      <c r="A69" s="773"/>
      <c r="B69" s="774"/>
      <c r="C69" s="774"/>
      <c r="D69" s="775"/>
      <c r="E69" s="775"/>
    </row>
    <row r="70" spans="1:5" x14ac:dyDescent="0.15">
      <c r="A70" s="773"/>
      <c r="B70" s="774"/>
      <c r="C70" s="774"/>
      <c r="D70" s="775"/>
      <c r="E70" s="775"/>
    </row>
    <row r="71" spans="1:5" x14ac:dyDescent="0.15">
      <c r="A71" s="773"/>
      <c r="B71" s="774"/>
      <c r="C71" s="774"/>
      <c r="D71" s="775"/>
      <c r="E71" s="775"/>
    </row>
    <row r="72" spans="1:5" x14ac:dyDescent="0.15">
      <c r="A72" s="773"/>
      <c r="B72" s="774"/>
      <c r="C72" s="774"/>
      <c r="D72" s="775"/>
      <c r="E72" s="775"/>
    </row>
    <row r="73" spans="1:5" x14ac:dyDescent="0.15">
      <c r="A73" s="773"/>
      <c r="B73" s="774"/>
      <c r="C73" s="774"/>
      <c r="D73" s="775"/>
      <c r="E73" s="775"/>
    </row>
    <row r="74" spans="1:5" x14ac:dyDescent="0.15">
      <c r="A74" s="773"/>
      <c r="B74" s="774"/>
      <c r="C74" s="774"/>
      <c r="D74" s="775"/>
      <c r="E74" s="775"/>
    </row>
    <row r="75" spans="1:5" x14ac:dyDescent="0.15">
      <c r="A75" s="773"/>
      <c r="B75" s="774"/>
      <c r="C75" s="774"/>
      <c r="D75" s="775"/>
      <c r="E75" s="775"/>
    </row>
    <row r="76" spans="1:5" x14ac:dyDescent="0.15">
      <c r="A76" s="773"/>
      <c r="B76" s="774"/>
      <c r="C76" s="774"/>
      <c r="D76" s="775"/>
      <c r="E76" s="775"/>
    </row>
    <row r="77" spans="1:5" x14ac:dyDescent="0.15">
      <c r="A77" s="773"/>
      <c r="B77" s="774"/>
      <c r="C77" s="774"/>
      <c r="D77" s="775"/>
      <c r="E77" s="775"/>
    </row>
    <row r="78" spans="1:5" x14ac:dyDescent="0.15">
      <c r="A78" s="773"/>
      <c r="B78" s="774"/>
      <c r="C78" s="774"/>
      <c r="D78" s="775"/>
      <c r="E78" s="775"/>
    </row>
    <row r="79" spans="1:5" x14ac:dyDescent="0.15">
      <c r="A79" s="773"/>
      <c r="B79" s="774"/>
      <c r="C79" s="774"/>
      <c r="D79" s="775"/>
      <c r="E79" s="775"/>
    </row>
    <row r="80" spans="1:5" x14ac:dyDescent="0.15">
      <c r="A80" s="773"/>
      <c r="B80" s="774"/>
      <c r="C80" s="774"/>
      <c r="D80" s="775"/>
      <c r="E80" s="775"/>
    </row>
    <row r="81" spans="1:5" x14ac:dyDescent="0.15">
      <c r="A81" s="773"/>
      <c r="B81" s="774"/>
      <c r="C81" s="774"/>
      <c r="D81" s="775"/>
      <c r="E81" s="775"/>
    </row>
    <row r="82" spans="1:5" x14ac:dyDescent="0.15">
      <c r="A82" s="773"/>
      <c r="B82" s="774"/>
      <c r="C82" s="774"/>
      <c r="D82" s="775"/>
      <c r="E82" s="775"/>
    </row>
    <row r="83" spans="1:5" x14ac:dyDescent="0.15">
      <c r="A83" s="773"/>
      <c r="B83" s="774"/>
      <c r="C83" s="774"/>
      <c r="D83" s="775"/>
      <c r="E83" s="775"/>
    </row>
    <row r="84" spans="1:5" x14ac:dyDescent="0.15">
      <c r="A84" s="773"/>
      <c r="B84" s="774"/>
      <c r="C84" s="774"/>
      <c r="D84" s="775"/>
      <c r="E84" s="775"/>
    </row>
    <row r="85" spans="1:5" x14ac:dyDescent="0.15">
      <c r="A85" s="773"/>
      <c r="B85" s="774"/>
      <c r="C85" s="774"/>
      <c r="D85" s="775"/>
      <c r="E85" s="775"/>
    </row>
    <row r="86" spans="1:5" x14ac:dyDescent="0.15">
      <c r="A86" s="773"/>
      <c r="B86" s="774"/>
      <c r="C86" s="774"/>
      <c r="D86" s="775"/>
      <c r="E86" s="775"/>
    </row>
    <row r="87" spans="1:5" x14ac:dyDescent="0.15">
      <c r="A87" s="773"/>
      <c r="B87" s="774"/>
      <c r="C87" s="774"/>
      <c r="D87" s="775"/>
      <c r="E87" s="775"/>
    </row>
    <row r="88" spans="1:5" x14ac:dyDescent="0.15">
      <c r="A88" s="773"/>
      <c r="B88" s="774"/>
      <c r="C88" s="774"/>
      <c r="D88" s="775"/>
      <c r="E88" s="775"/>
    </row>
    <row r="89" spans="1:5" x14ac:dyDescent="0.15">
      <c r="A89" s="773"/>
      <c r="B89" s="774"/>
      <c r="C89" s="774"/>
      <c r="D89" s="775"/>
      <c r="E89" s="775"/>
    </row>
    <row r="90" spans="1:5" x14ac:dyDescent="0.15">
      <c r="A90" s="773"/>
      <c r="B90" s="774"/>
      <c r="C90" s="774"/>
      <c r="D90" s="775"/>
      <c r="E90" s="775"/>
    </row>
    <row r="91" spans="1:5" x14ac:dyDescent="0.15">
      <c r="A91" s="773"/>
      <c r="B91" s="774"/>
      <c r="C91" s="774"/>
      <c r="D91" s="775"/>
      <c r="E91" s="775"/>
    </row>
    <row r="92" spans="1:5" x14ac:dyDescent="0.15">
      <c r="A92" s="773"/>
      <c r="B92" s="774"/>
      <c r="C92" s="774"/>
      <c r="D92" s="775"/>
      <c r="E92" s="775"/>
    </row>
    <row r="93" spans="1:5" x14ac:dyDescent="0.15">
      <c r="A93" s="773"/>
      <c r="B93" s="774"/>
      <c r="C93" s="774"/>
      <c r="D93" s="775"/>
      <c r="E93" s="775"/>
    </row>
    <row r="94" spans="1:5" x14ac:dyDescent="0.15">
      <c r="A94" s="773"/>
      <c r="B94" s="774"/>
      <c r="C94" s="774"/>
      <c r="D94" s="775"/>
      <c r="E94" s="775"/>
    </row>
    <row r="95" spans="1:5" x14ac:dyDescent="0.15">
      <c r="A95" s="773"/>
      <c r="B95" s="774"/>
      <c r="C95" s="774"/>
      <c r="D95" s="775"/>
      <c r="E95" s="775"/>
    </row>
    <row r="96" spans="1:5" x14ac:dyDescent="0.15">
      <c r="A96" s="773"/>
      <c r="B96" s="774"/>
      <c r="C96" s="774"/>
      <c r="D96" s="775"/>
      <c r="E96" s="775"/>
    </row>
    <row r="97" spans="1:5" x14ac:dyDescent="0.15">
      <c r="A97" s="773"/>
      <c r="B97" s="774"/>
      <c r="C97" s="774"/>
      <c r="D97" s="775"/>
      <c r="E97" s="775"/>
    </row>
    <row r="98" spans="1:5" x14ac:dyDescent="0.15">
      <c r="A98" s="773"/>
      <c r="B98" s="774"/>
      <c r="C98" s="774"/>
      <c r="D98" s="775"/>
      <c r="E98" s="775"/>
    </row>
    <row r="99" spans="1:5" x14ac:dyDescent="0.15">
      <c r="A99" s="773"/>
      <c r="B99" s="774"/>
      <c r="C99" s="774"/>
      <c r="D99" s="775"/>
      <c r="E99" s="775"/>
    </row>
    <row r="100" spans="1:5" x14ac:dyDescent="0.15">
      <c r="A100" s="773"/>
      <c r="B100" s="774"/>
      <c r="C100" s="774"/>
      <c r="D100" s="775"/>
      <c r="E100" s="775"/>
    </row>
  </sheetData>
  <sheetProtection selectLockedCells="1" selectUnlockedCells="1"/>
  <mergeCells count="1">
    <mergeCell ref="A2:E2"/>
  </mergeCells>
  <phoneticPr fontId="41" type="noConversion"/>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0"/>
  <sheetViews>
    <sheetView zoomScaleNormal="100" workbookViewId="0">
      <selection activeCell="A2" sqref="A2:N2"/>
    </sheetView>
  </sheetViews>
  <sheetFormatPr defaultColWidth="11.5546875" defaultRowHeight="13.5" x14ac:dyDescent="0.15"/>
  <cols>
    <col min="1" max="1" width="3" style="1" customWidth="1"/>
    <col min="2" max="2" width="9.88671875" style="1" customWidth="1"/>
    <col min="3" max="3" width="6.6640625" style="1" customWidth="1"/>
    <col min="4" max="4" width="7.33203125" style="1" customWidth="1"/>
    <col min="5" max="5" width="8" style="2" customWidth="1"/>
    <col min="6" max="6" width="6.6640625" style="2" customWidth="1"/>
    <col min="7" max="7" width="9.33203125" style="2" customWidth="1"/>
    <col min="8" max="8" width="8" style="2" customWidth="1"/>
    <col min="9" max="11" width="6.6640625" style="2" customWidth="1"/>
    <col min="12" max="12" width="6.33203125" style="2" customWidth="1"/>
    <col min="13" max="14" width="6.6640625" style="2" customWidth="1"/>
    <col min="15" max="15" width="11.5546875" style="1" customWidth="1"/>
    <col min="16" max="16" width="13.6640625" style="1" customWidth="1"/>
    <col min="17" max="20" width="11.88671875" style="1" customWidth="1"/>
    <col min="21" max="16384" width="11.5546875" style="1"/>
  </cols>
  <sheetData>
    <row r="1" spans="1:20" x14ac:dyDescent="0.15">
      <c r="A1" s="3"/>
      <c r="B1" s="3"/>
      <c r="C1" s="3"/>
      <c r="D1" s="3"/>
      <c r="E1" s="4"/>
      <c r="F1" s="4"/>
      <c r="G1" s="4"/>
      <c r="H1" s="4"/>
      <c r="I1" s="4"/>
      <c r="J1" s="4"/>
      <c r="K1" s="4"/>
      <c r="L1" s="4"/>
      <c r="M1" s="4"/>
      <c r="N1" s="4"/>
    </row>
    <row r="2" spans="1:20" ht="22.5" customHeight="1" x14ac:dyDescent="0.15">
      <c r="A2" s="1706" t="s">
        <v>0</v>
      </c>
      <c r="B2" s="1706"/>
      <c r="C2" s="1706"/>
      <c r="D2" s="1706"/>
      <c r="E2" s="1706"/>
      <c r="F2" s="1706"/>
      <c r="G2" s="1706"/>
      <c r="H2" s="1706"/>
      <c r="I2" s="1706"/>
      <c r="J2" s="1706"/>
      <c r="K2" s="1706"/>
      <c r="L2" s="1706"/>
      <c r="M2" s="1706"/>
      <c r="N2" s="1706"/>
    </row>
    <row r="3" spans="1:20" ht="22.5" customHeight="1" x14ac:dyDescent="0.15">
      <c r="A3" s="5"/>
      <c r="B3" s="5"/>
      <c r="C3" s="5"/>
      <c r="D3" s="5"/>
      <c r="E3" s="5"/>
      <c r="F3" s="5"/>
      <c r="G3" s="5"/>
      <c r="H3" s="5"/>
      <c r="I3" s="5"/>
      <c r="J3" s="5"/>
      <c r="K3" s="5"/>
      <c r="L3" s="5"/>
      <c r="M3" s="5"/>
      <c r="N3" s="5"/>
    </row>
    <row r="4" spans="1:20" ht="27.75" customHeight="1" x14ac:dyDescent="0.15">
      <c r="A4" s="6" t="s">
        <v>1</v>
      </c>
      <c r="B4" s="5"/>
      <c r="C4" s="5"/>
      <c r="D4" s="5"/>
      <c r="E4" s="5"/>
      <c r="F4" s="5"/>
      <c r="G4" s="5"/>
      <c r="H4" s="5"/>
      <c r="I4" s="5"/>
      <c r="J4" s="5"/>
      <c r="K4" s="5"/>
      <c r="L4" s="5"/>
      <c r="M4" s="5"/>
      <c r="N4" s="5"/>
    </row>
    <row r="5" spans="1:20" ht="27.75" customHeight="1" x14ac:dyDescent="0.15">
      <c r="A5" s="7" t="s">
        <v>2</v>
      </c>
      <c r="B5" s="8"/>
      <c r="C5" s="8"/>
      <c r="D5" s="1707"/>
      <c r="E5" s="1707"/>
      <c r="F5" s="1707"/>
      <c r="G5" s="1707"/>
      <c r="H5" s="9"/>
      <c r="I5" s="9"/>
      <c r="J5" s="10" t="s">
        <v>3</v>
      </c>
      <c r="K5" s="11"/>
      <c r="L5" s="12"/>
      <c r="M5" s="13"/>
      <c r="N5" s="13" t="s">
        <v>4</v>
      </c>
    </row>
    <row r="6" spans="1:20" ht="28.5" customHeight="1" x14ac:dyDescent="0.15">
      <c r="B6" s="14"/>
      <c r="H6" s="4"/>
      <c r="J6" s="10" t="s">
        <v>5</v>
      </c>
      <c r="K6" s="11"/>
      <c r="L6" s="12"/>
      <c r="M6" s="13"/>
      <c r="N6" s="13" t="s">
        <v>4</v>
      </c>
    </row>
    <row r="7" spans="1:20" ht="27.75" customHeight="1" x14ac:dyDescent="0.15">
      <c r="A7" s="7" t="s">
        <v>6</v>
      </c>
      <c r="B7" s="8"/>
      <c r="C7" s="8"/>
      <c r="D7" s="1707"/>
      <c r="E7" s="1707"/>
      <c r="F7" s="1707"/>
      <c r="G7" s="1707"/>
      <c r="H7" s="9"/>
      <c r="I7" s="9"/>
      <c r="J7" s="10" t="s">
        <v>7</v>
      </c>
      <c r="K7" s="11"/>
      <c r="L7" s="15"/>
      <c r="M7" s="13"/>
      <c r="N7" s="13" t="s">
        <v>8</v>
      </c>
    </row>
    <row r="8" spans="1:20" ht="9.75" customHeight="1" x14ac:dyDescent="0.15">
      <c r="B8" s="14"/>
      <c r="H8" s="4"/>
      <c r="L8" s="16"/>
    </row>
    <row r="9" spans="1:20" ht="27.75" customHeight="1" x14ac:dyDescent="0.15">
      <c r="A9" s="7" t="s">
        <v>9</v>
      </c>
      <c r="B9" s="8"/>
      <c r="C9" s="8"/>
      <c r="D9" s="1708" t="str">
        <f>'(집계)'!$B$7&amp;" "&amp;'(집계)'!$C$7&amp;" "&amp;'(집계)'!$D$7&amp;" "&amp;'(집계)'!$E$7&amp;" "&amp;'(집계)'!$F7</f>
        <v xml:space="preserve">    </v>
      </c>
      <c r="E9" s="1708"/>
      <c r="F9" s="1708"/>
      <c r="G9" s="1708"/>
      <c r="H9" s="17"/>
      <c r="I9" s="17"/>
      <c r="J9" s="10" t="s">
        <v>10</v>
      </c>
      <c r="K9" s="11"/>
      <c r="L9" s="18"/>
      <c r="M9" s="19"/>
      <c r="N9" s="19" t="s">
        <v>4</v>
      </c>
      <c r="O9" s="20"/>
      <c r="P9" s="20"/>
      <c r="Q9" s="20"/>
      <c r="R9" s="20"/>
      <c r="S9" s="20"/>
      <c r="T9" s="3"/>
    </row>
    <row r="10" spans="1:20" s="2" customFormat="1" ht="17.25" customHeight="1" x14ac:dyDescent="0.15">
      <c r="A10" s="21"/>
      <c r="B10" s="21"/>
      <c r="C10" s="21"/>
      <c r="D10" s="4"/>
      <c r="E10" s="21"/>
      <c r="F10" s="21"/>
      <c r="G10" s="21"/>
      <c r="H10" s="21"/>
      <c r="I10" s="21"/>
      <c r="J10" s="21"/>
      <c r="K10" s="21"/>
      <c r="L10" s="21"/>
      <c r="M10" s="21"/>
      <c r="N10" s="21"/>
      <c r="O10" s="22"/>
      <c r="P10" s="22"/>
      <c r="Q10" s="22"/>
      <c r="R10" s="22"/>
      <c r="S10" s="22"/>
      <c r="T10" s="4"/>
    </row>
    <row r="11" spans="1:20" s="2" customFormat="1" ht="17.25" customHeight="1" x14ac:dyDescent="0.15">
      <c r="A11" s="6" t="s">
        <v>11</v>
      </c>
      <c r="B11" s="21"/>
      <c r="C11" s="21"/>
      <c r="D11" s="4"/>
      <c r="E11" s="21"/>
      <c r="F11" s="21"/>
      <c r="G11" s="21"/>
      <c r="H11" s="21"/>
      <c r="I11" s="21"/>
      <c r="J11" s="21"/>
      <c r="K11" s="21"/>
      <c r="L11" s="21"/>
      <c r="M11" s="21"/>
      <c r="N11" s="21"/>
      <c r="O11" s="22"/>
      <c r="P11" s="22"/>
      <c r="Q11" s="22"/>
      <c r="R11" s="22"/>
      <c r="S11" s="22"/>
      <c r="T11" s="4"/>
    </row>
    <row r="12" spans="1:20" s="2" customFormat="1" ht="17.25" customHeight="1" x14ac:dyDescent="0.15">
      <c r="A12" s="6"/>
      <c r="B12" s="21"/>
      <c r="C12" s="21"/>
      <c r="D12" s="4"/>
      <c r="E12" s="21"/>
      <c r="F12" s="21"/>
      <c r="G12" s="21"/>
      <c r="H12" s="21"/>
      <c r="I12" s="21"/>
      <c r="J12" s="21"/>
      <c r="K12" s="21"/>
      <c r="L12" s="21"/>
      <c r="M12" s="21"/>
      <c r="N12" s="21"/>
    </row>
    <row r="13" spans="1:20" s="2" customFormat="1" ht="17.25" customHeight="1" x14ac:dyDescent="0.15">
      <c r="A13" s="7"/>
      <c r="B13" s="10" t="s">
        <v>12</v>
      </c>
      <c r="C13" s="11"/>
      <c r="D13" s="4"/>
      <c r="E13" s="11"/>
      <c r="F13" s="11"/>
      <c r="G13" s="11"/>
      <c r="H13" s="11"/>
      <c r="I13" s="11"/>
      <c r="J13" s="11"/>
      <c r="K13" s="11"/>
      <c r="L13" s="11"/>
      <c r="M13" s="11"/>
      <c r="N13" s="11"/>
    </row>
    <row r="14" spans="1:20" s="26" customFormat="1" ht="22.5" customHeight="1" x14ac:dyDescent="0.15">
      <c r="A14" s="23"/>
      <c r="B14" s="1694" t="s">
        <v>13</v>
      </c>
      <c r="C14" s="1695" t="s">
        <v>681</v>
      </c>
      <c r="D14" s="1695" t="s">
        <v>14</v>
      </c>
      <c r="E14" s="1695" t="s">
        <v>15</v>
      </c>
      <c r="F14" s="1709" t="s">
        <v>16</v>
      </c>
      <c r="G14" s="1709"/>
      <c r="H14" s="1709"/>
      <c r="I14" s="1709"/>
      <c r="J14" s="1709"/>
      <c r="K14" s="1709"/>
      <c r="L14" s="1709"/>
      <c r="M14" s="1709"/>
      <c r="N14" s="1709"/>
      <c r="O14" s="1695" t="s">
        <v>17</v>
      </c>
    </row>
    <row r="15" spans="1:20" s="26" customFormat="1" ht="22.5" customHeight="1" x14ac:dyDescent="0.15">
      <c r="A15" s="23"/>
      <c r="B15" s="1694"/>
      <c r="C15" s="1695"/>
      <c r="D15" s="1695"/>
      <c r="E15" s="1695"/>
      <c r="F15" s="1703" t="s">
        <v>18</v>
      </c>
      <c r="G15" s="1704" t="s">
        <v>19</v>
      </c>
      <c r="H15" s="1704"/>
      <c r="I15" s="1704"/>
      <c r="J15" s="1704"/>
      <c r="K15" s="1704" t="s">
        <v>20</v>
      </c>
      <c r="L15" s="1704"/>
      <c r="M15" s="1704"/>
      <c r="N15" s="1704"/>
      <c r="O15" s="1695"/>
    </row>
    <row r="16" spans="1:20" s="26" customFormat="1" ht="34.5" customHeight="1" x14ac:dyDescent="0.15">
      <c r="A16" s="23"/>
      <c r="B16" s="1694"/>
      <c r="C16" s="1695"/>
      <c r="D16" s="1695"/>
      <c r="E16" s="1695"/>
      <c r="F16" s="1703"/>
      <c r="G16" s="27" t="s">
        <v>21</v>
      </c>
      <c r="H16" s="25" t="s">
        <v>22</v>
      </c>
      <c r="I16" s="25" t="s">
        <v>23</v>
      </c>
      <c r="J16" s="25" t="s">
        <v>24</v>
      </c>
      <c r="K16" s="27" t="s">
        <v>21</v>
      </c>
      <c r="L16" s="25" t="s">
        <v>25</v>
      </c>
      <c r="M16" s="25" t="s">
        <v>26</v>
      </c>
      <c r="N16" s="25" t="s">
        <v>27</v>
      </c>
      <c r="O16" s="1695"/>
    </row>
    <row r="17" spans="1:16" s="35" customFormat="1" ht="22.5" customHeight="1" x14ac:dyDescent="0.15">
      <c r="A17" s="28"/>
      <c r="B17" s="241" t="s">
        <v>28</v>
      </c>
      <c r="C17" s="242">
        <f t="shared" ref="C17:C27" si="0">IF(ISERROR(K17/F17),0,(K17/F17))</f>
        <v>0</v>
      </c>
      <c r="D17" s="243">
        <f>'(집계)'!EX11</f>
        <v>0</v>
      </c>
      <c r="E17" s="244">
        <f>SUM(E18:E22)</f>
        <v>0</v>
      </c>
      <c r="F17" s="245" t="e">
        <f>SUM(F18:F27)</f>
        <v>#DIV/0!</v>
      </c>
      <c r="G17" s="245" t="e">
        <f>SUM(G18:G22)</f>
        <v>#DIV/0!</v>
      </c>
      <c r="H17" s="245" t="e">
        <f>SUM(H18:H27)</f>
        <v>#DIV/0!</v>
      </c>
      <c r="I17" s="245" t="e">
        <f>SUM(I18:I27)</f>
        <v>#DIV/0!</v>
      </c>
      <c r="J17" s="243">
        <f>'(집계)'!FI11</f>
        <v>0</v>
      </c>
      <c r="K17" s="245" t="e">
        <f>SUM(K18:K27)</f>
        <v>#DIV/0!</v>
      </c>
      <c r="L17" s="245" t="e">
        <f>SUM(L18:L27)</f>
        <v>#DIV/0!</v>
      </c>
      <c r="M17" s="245" t="e">
        <f>SUM(M18:M27)</f>
        <v>#DIV/0!</v>
      </c>
      <c r="N17" s="243">
        <f>'(집계)'!FT11</f>
        <v>0</v>
      </c>
      <c r="O17" s="246"/>
    </row>
    <row r="18" spans="1:16" s="35" customFormat="1" ht="22.5" customHeight="1" x14ac:dyDescent="0.15">
      <c r="A18" s="28"/>
      <c r="B18" s="247">
        <f>'(집계)'!$B$7</f>
        <v>0</v>
      </c>
      <c r="C18" s="248">
        <f t="shared" si="0"/>
        <v>0</v>
      </c>
      <c r="D18" s="249">
        <f>'(집계)'!EY11</f>
        <v>0</v>
      </c>
      <c r="E18" s="248">
        <f t="shared" ref="E18:E27" si="1">IF(ISERROR(F18/$F$17),0,(F18/$F$17))</f>
        <v>0</v>
      </c>
      <c r="F18" s="250" t="e">
        <f t="shared" ref="F18:F27" si="2">SUM(G18,K18)</f>
        <v>#DIV/0!</v>
      </c>
      <c r="G18" s="250" t="e">
        <f t="shared" ref="G18:G27" si="3">SUM(H18,I18)</f>
        <v>#DIV/0!</v>
      </c>
      <c r="H18" s="251" t="e">
        <f>'(집계)'!BO10</f>
        <v>#DIV/0!</v>
      </c>
      <c r="I18" s="252" t="e">
        <f>'(집계)'!BY10</f>
        <v>#DIV/0!</v>
      </c>
      <c r="J18" s="249">
        <f>'(집계)'!FJ11</f>
        <v>0</v>
      </c>
      <c r="K18" s="250" t="e">
        <f t="shared" ref="K18:K27" si="4">SUM(L18,M18)</f>
        <v>#DIV/0!</v>
      </c>
      <c r="L18" s="252" t="e">
        <f>'(집계)'!CJ10</f>
        <v>#DIV/0!</v>
      </c>
      <c r="M18" s="252" t="e">
        <f>'(집계)'!CT10</f>
        <v>#DIV/0!</v>
      </c>
      <c r="N18" s="249">
        <f>'(집계)'!FU11</f>
        <v>0</v>
      </c>
      <c r="O18" s="42">
        <f>SUM('(집계)'!B11:B58)</f>
        <v>0</v>
      </c>
    </row>
    <row r="19" spans="1:16" s="35" customFormat="1" ht="22.5" customHeight="1" x14ac:dyDescent="0.15">
      <c r="A19" s="28"/>
      <c r="B19" s="43">
        <f>'(집계)'!$C$7</f>
        <v>0</v>
      </c>
      <c r="C19" s="44">
        <f t="shared" si="0"/>
        <v>0</v>
      </c>
      <c r="D19" s="45">
        <f>'(집계)'!EZ11</f>
        <v>0</v>
      </c>
      <c r="E19" s="44">
        <f t="shared" si="1"/>
        <v>0</v>
      </c>
      <c r="F19" s="46" t="e">
        <f t="shared" si="2"/>
        <v>#DIV/0!</v>
      </c>
      <c r="G19" s="46" t="e">
        <f t="shared" si="3"/>
        <v>#DIV/0!</v>
      </c>
      <c r="H19" s="47" t="e">
        <f>'(집계)'!BP10</f>
        <v>#DIV/0!</v>
      </c>
      <c r="I19" s="48" t="e">
        <f>'(집계)'!BZ10</f>
        <v>#DIV/0!</v>
      </c>
      <c r="J19" s="45">
        <f>'(집계)'!FK11</f>
        <v>0</v>
      </c>
      <c r="K19" s="46" t="e">
        <f t="shared" si="4"/>
        <v>#DIV/0!</v>
      </c>
      <c r="L19" s="48" t="e">
        <f>'(집계)'!CK10</f>
        <v>#DIV/0!</v>
      </c>
      <c r="M19" s="48" t="e">
        <f>'(집계)'!CU10</f>
        <v>#DIV/0!</v>
      </c>
      <c r="N19" s="45">
        <f>'(집계)'!FV11</f>
        <v>0</v>
      </c>
      <c r="O19" s="42">
        <f>SUM('(집계)'!C11:C58)</f>
        <v>0</v>
      </c>
    </row>
    <row r="20" spans="1:16" s="35" customFormat="1" ht="22.5" customHeight="1" x14ac:dyDescent="0.15">
      <c r="A20" s="28"/>
      <c r="B20" s="43">
        <f>'(집계)'!$D$7</f>
        <v>0</v>
      </c>
      <c r="C20" s="44">
        <f t="shared" si="0"/>
        <v>0</v>
      </c>
      <c r="D20" s="45">
        <f>'(집계)'!FA11</f>
        <v>0</v>
      </c>
      <c r="E20" s="44">
        <f t="shared" si="1"/>
        <v>0</v>
      </c>
      <c r="F20" s="46" t="e">
        <f t="shared" si="2"/>
        <v>#DIV/0!</v>
      </c>
      <c r="G20" s="46" t="e">
        <f t="shared" si="3"/>
        <v>#DIV/0!</v>
      </c>
      <c r="H20" s="47" t="e">
        <f>'(집계)'!BQ10</f>
        <v>#DIV/0!</v>
      </c>
      <c r="I20" s="48" t="e">
        <f>'(집계)'!CA10</f>
        <v>#DIV/0!</v>
      </c>
      <c r="J20" s="45">
        <f>'(집계)'!FL11</f>
        <v>0</v>
      </c>
      <c r="K20" s="46" t="e">
        <f t="shared" si="4"/>
        <v>#DIV/0!</v>
      </c>
      <c r="L20" s="48" t="e">
        <f>'(집계)'!CL10</f>
        <v>#DIV/0!</v>
      </c>
      <c r="M20" s="48" t="e">
        <f>'(집계)'!CV10</f>
        <v>#DIV/0!</v>
      </c>
      <c r="N20" s="45">
        <f>'(집계)'!FW11</f>
        <v>0</v>
      </c>
      <c r="O20" s="42">
        <f>SUM('(집계)'!D11:D58)</f>
        <v>0</v>
      </c>
    </row>
    <row r="21" spans="1:16" s="35" customFormat="1" ht="22.5" customHeight="1" x14ac:dyDescent="0.15">
      <c r="A21" s="28"/>
      <c r="B21" s="43">
        <f>'(집계)'!$E$7</f>
        <v>0</v>
      </c>
      <c r="C21" s="44">
        <f t="shared" si="0"/>
        <v>0</v>
      </c>
      <c r="D21" s="45">
        <f>'(집계)'!FB11</f>
        <v>0</v>
      </c>
      <c r="E21" s="44">
        <f t="shared" si="1"/>
        <v>0</v>
      </c>
      <c r="F21" s="46" t="e">
        <f t="shared" si="2"/>
        <v>#DIV/0!</v>
      </c>
      <c r="G21" s="46" t="e">
        <f t="shared" si="3"/>
        <v>#DIV/0!</v>
      </c>
      <c r="H21" s="47" t="e">
        <f>'(집계)'!BR10</f>
        <v>#DIV/0!</v>
      </c>
      <c r="I21" s="48" t="e">
        <f>'(집계)'!CB10</f>
        <v>#DIV/0!</v>
      </c>
      <c r="J21" s="45">
        <f>'(집계)'!FM11</f>
        <v>0</v>
      </c>
      <c r="K21" s="46" t="e">
        <f t="shared" si="4"/>
        <v>#DIV/0!</v>
      </c>
      <c r="L21" s="48" t="e">
        <f>'(집계)'!CM10</f>
        <v>#DIV/0!</v>
      </c>
      <c r="M21" s="48" t="e">
        <f>'(집계)'!CW10</f>
        <v>#DIV/0!</v>
      </c>
      <c r="N21" s="45">
        <f>'(집계)'!FX11</f>
        <v>0</v>
      </c>
      <c r="O21" s="42">
        <f>SUM('(집계)'!E11:E58)</f>
        <v>0</v>
      </c>
    </row>
    <row r="22" spans="1:16" s="35" customFormat="1" ht="22.5" customHeight="1" x14ac:dyDescent="0.15">
      <c r="A22" s="28"/>
      <c r="B22" s="49">
        <f>'(집계)'!$F$7</f>
        <v>0</v>
      </c>
      <c r="C22" s="50">
        <f t="shared" si="0"/>
        <v>0</v>
      </c>
      <c r="D22" s="51">
        <f>'(집계)'!FC11</f>
        <v>0</v>
      </c>
      <c r="E22" s="50">
        <f t="shared" si="1"/>
        <v>0</v>
      </c>
      <c r="F22" s="52" t="e">
        <f t="shared" si="2"/>
        <v>#DIV/0!</v>
      </c>
      <c r="G22" s="52" t="e">
        <f t="shared" si="3"/>
        <v>#DIV/0!</v>
      </c>
      <c r="H22" s="53" t="e">
        <f>'(집계)'!BS10</f>
        <v>#DIV/0!</v>
      </c>
      <c r="I22" s="54" t="e">
        <f>'(집계)'!CC10</f>
        <v>#DIV/0!</v>
      </c>
      <c r="J22" s="51">
        <f>'(집계)'!FN11</f>
        <v>0</v>
      </c>
      <c r="K22" s="52" t="e">
        <f t="shared" si="4"/>
        <v>#DIV/0!</v>
      </c>
      <c r="L22" s="54" t="e">
        <f>'(집계)'!CN10</f>
        <v>#DIV/0!</v>
      </c>
      <c r="M22" s="54" t="e">
        <f>'(집계)'!CX10</f>
        <v>#DIV/0!</v>
      </c>
      <c r="N22" s="51">
        <f>'(집계)'!FY11</f>
        <v>0</v>
      </c>
      <c r="O22" s="55">
        <f>SUM('(집계)'!F11:F58)</f>
        <v>0</v>
      </c>
    </row>
    <row r="23" spans="1:16" s="35" customFormat="1" ht="22.5" customHeight="1" x14ac:dyDescent="0.15">
      <c r="A23" s="28"/>
      <c r="B23" s="43">
        <f>'(집계)'!$G$7</f>
        <v>0</v>
      </c>
      <c r="C23" s="50">
        <f t="shared" si="0"/>
        <v>0</v>
      </c>
      <c r="D23" s="45">
        <f>'(집계)'!FD11</f>
        <v>0</v>
      </c>
      <c r="E23" s="50">
        <f t="shared" si="1"/>
        <v>0</v>
      </c>
      <c r="F23" s="52" t="e">
        <f t="shared" si="2"/>
        <v>#DIV/0!</v>
      </c>
      <c r="G23" s="52" t="e">
        <f t="shared" si="3"/>
        <v>#DIV/0!</v>
      </c>
      <c r="H23" s="47" t="e">
        <f>'(집계)'!BT10</f>
        <v>#DIV/0!</v>
      </c>
      <c r="I23" s="48" t="e">
        <f>'(집계)'!CD10</f>
        <v>#DIV/0!</v>
      </c>
      <c r="J23" s="45">
        <f>'(집계)'!FO11</f>
        <v>0</v>
      </c>
      <c r="K23" s="52" t="e">
        <f t="shared" si="4"/>
        <v>#DIV/0!</v>
      </c>
      <c r="L23" s="48" t="e">
        <f>'(집계)'!CO10</f>
        <v>#DIV/0!</v>
      </c>
      <c r="M23" s="48" t="e">
        <f>'(집계)'!CY10</f>
        <v>#DIV/0!</v>
      </c>
      <c r="N23" s="45">
        <f>'(집계)'!FZ11</f>
        <v>0</v>
      </c>
      <c r="O23" s="56">
        <f>SUM('(집계)'!G11:G58)</f>
        <v>0</v>
      </c>
    </row>
    <row r="24" spans="1:16" s="35" customFormat="1" ht="22.5" customHeight="1" x14ac:dyDescent="0.15">
      <c r="A24" s="28"/>
      <c r="B24" s="43">
        <f>'(집계)'!$H$7</f>
        <v>0</v>
      </c>
      <c r="C24" s="50">
        <f t="shared" si="0"/>
        <v>0</v>
      </c>
      <c r="D24" s="45">
        <f>'(집계)'!FE11</f>
        <v>0</v>
      </c>
      <c r="E24" s="50">
        <f t="shared" si="1"/>
        <v>0</v>
      </c>
      <c r="F24" s="52" t="e">
        <f t="shared" si="2"/>
        <v>#DIV/0!</v>
      </c>
      <c r="G24" s="52" t="e">
        <f t="shared" si="3"/>
        <v>#DIV/0!</v>
      </c>
      <c r="H24" s="47" t="e">
        <f>'(집계)'!BU10</f>
        <v>#DIV/0!</v>
      </c>
      <c r="I24" s="48" t="e">
        <f>'(집계)'!CE10</f>
        <v>#DIV/0!</v>
      </c>
      <c r="J24" s="45">
        <f>'(집계)'!FP11</f>
        <v>0</v>
      </c>
      <c r="K24" s="52" t="e">
        <f t="shared" si="4"/>
        <v>#DIV/0!</v>
      </c>
      <c r="L24" s="48" t="e">
        <f>'(집계)'!CP10</f>
        <v>#DIV/0!</v>
      </c>
      <c r="M24" s="48" t="e">
        <f>'(집계)'!CZ10</f>
        <v>#DIV/0!</v>
      </c>
      <c r="N24" s="45">
        <f>'(집계)'!GA11</f>
        <v>0</v>
      </c>
      <c r="O24" s="56">
        <f>SUM('(집계)'!H11:H58)</f>
        <v>0</v>
      </c>
    </row>
    <row r="25" spans="1:16" s="35" customFormat="1" ht="22.5" customHeight="1" x14ac:dyDescent="0.15">
      <c r="A25" s="28"/>
      <c r="B25" s="43">
        <f>'(집계)'!$I$7</f>
        <v>0</v>
      </c>
      <c r="C25" s="50">
        <f t="shared" si="0"/>
        <v>0</v>
      </c>
      <c r="D25" s="45">
        <f>'(집계)'!FF11</f>
        <v>0</v>
      </c>
      <c r="E25" s="50">
        <f t="shared" si="1"/>
        <v>0</v>
      </c>
      <c r="F25" s="52" t="e">
        <f t="shared" si="2"/>
        <v>#DIV/0!</v>
      </c>
      <c r="G25" s="52" t="e">
        <f t="shared" si="3"/>
        <v>#DIV/0!</v>
      </c>
      <c r="H25" s="47" t="e">
        <f>'(집계)'!BV10</f>
        <v>#DIV/0!</v>
      </c>
      <c r="I25" s="48" t="e">
        <f>'(집계)'!CF10</f>
        <v>#DIV/0!</v>
      </c>
      <c r="J25" s="45">
        <f>'(집계)'!FQ11</f>
        <v>0</v>
      </c>
      <c r="K25" s="52" t="e">
        <f t="shared" si="4"/>
        <v>#DIV/0!</v>
      </c>
      <c r="L25" s="48" t="e">
        <f>'(집계)'!CQ10</f>
        <v>#DIV/0!</v>
      </c>
      <c r="M25" s="48" t="e">
        <f>'(집계)'!DA10</f>
        <v>#DIV/0!</v>
      </c>
      <c r="N25" s="45">
        <f>'(집계)'!GB11</f>
        <v>0</v>
      </c>
      <c r="O25" s="56">
        <f>SUM('(집계)'!I11:I58)</f>
        <v>0</v>
      </c>
    </row>
    <row r="26" spans="1:16" s="35" customFormat="1" ht="22.5" customHeight="1" x14ac:dyDescent="0.15">
      <c r="A26" s="28"/>
      <c r="B26" s="49">
        <f>'(집계)'!$J$7</f>
        <v>0</v>
      </c>
      <c r="C26" s="50">
        <f t="shared" si="0"/>
        <v>0</v>
      </c>
      <c r="D26" s="51">
        <f>'(집계)'!FG11</f>
        <v>0</v>
      </c>
      <c r="E26" s="50">
        <f t="shared" si="1"/>
        <v>0</v>
      </c>
      <c r="F26" s="52" t="e">
        <f t="shared" si="2"/>
        <v>#DIV/0!</v>
      </c>
      <c r="G26" s="52" t="e">
        <f t="shared" si="3"/>
        <v>#DIV/0!</v>
      </c>
      <c r="H26" s="53" t="e">
        <f>'(집계)'!BW10</f>
        <v>#DIV/0!</v>
      </c>
      <c r="I26" s="54" t="e">
        <f>'(집계)'!CG10</f>
        <v>#DIV/0!</v>
      </c>
      <c r="J26" s="51">
        <f>'(집계)'!FR11</f>
        <v>0</v>
      </c>
      <c r="K26" s="52" t="e">
        <f t="shared" si="4"/>
        <v>#DIV/0!</v>
      </c>
      <c r="L26" s="54" t="e">
        <f>'(집계)'!CR10</f>
        <v>#DIV/0!</v>
      </c>
      <c r="M26" s="54" t="e">
        <f>'(집계)'!DB10</f>
        <v>#DIV/0!</v>
      </c>
      <c r="N26" s="51">
        <f>'(집계)'!GC11</f>
        <v>0</v>
      </c>
      <c r="O26" s="55">
        <f>SUM('(집계)'!J11:J58)</f>
        <v>0</v>
      </c>
    </row>
    <row r="27" spans="1:16" s="35" customFormat="1" ht="22.5" customHeight="1" x14ac:dyDescent="0.15">
      <c r="A27" s="28"/>
      <c r="B27" s="43">
        <f>'(집계)'!$K$7</f>
        <v>0</v>
      </c>
      <c r="C27" s="44">
        <f t="shared" si="0"/>
        <v>0</v>
      </c>
      <c r="D27" s="45">
        <f>'(집계)'!FH11</f>
        <v>0</v>
      </c>
      <c r="E27" s="44">
        <f t="shared" si="1"/>
        <v>0</v>
      </c>
      <c r="F27" s="46" t="e">
        <f t="shared" si="2"/>
        <v>#DIV/0!</v>
      </c>
      <c r="G27" s="46" t="e">
        <f t="shared" si="3"/>
        <v>#DIV/0!</v>
      </c>
      <c r="H27" s="47" t="e">
        <f>'(집계)'!BX10</f>
        <v>#DIV/0!</v>
      </c>
      <c r="I27" s="48" t="e">
        <f>'(집계)'!CH10</f>
        <v>#DIV/0!</v>
      </c>
      <c r="J27" s="45">
        <f>'(집계)'!FS11</f>
        <v>0</v>
      </c>
      <c r="K27" s="46" t="e">
        <f t="shared" si="4"/>
        <v>#DIV/0!</v>
      </c>
      <c r="L27" s="48" t="e">
        <f>'(집계)'!CS10</f>
        <v>#DIV/0!</v>
      </c>
      <c r="M27" s="48" t="e">
        <f>'(집계)'!DC10</f>
        <v>#DIV/0!</v>
      </c>
      <c r="N27" s="45">
        <f>'(집계)'!GD11</f>
        <v>0</v>
      </c>
      <c r="O27" s="56">
        <f>SUM('(집계)'!K11:K58)</f>
        <v>0</v>
      </c>
    </row>
    <row r="28" spans="1:16" s="2" customFormat="1" ht="17.25" customHeight="1" x14ac:dyDescent="0.15">
      <c r="A28" s="11"/>
      <c r="B28" s="23"/>
      <c r="C28" s="4"/>
      <c r="D28" s="11"/>
      <c r="E28" s="11"/>
      <c r="F28" s="11"/>
      <c r="G28" s="11"/>
      <c r="H28" s="11"/>
      <c r="I28" s="11"/>
      <c r="J28" s="11"/>
      <c r="K28" s="11"/>
      <c r="L28" s="11"/>
      <c r="M28" s="11"/>
      <c r="N28" s="11"/>
      <c r="P28" s="35"/>
    </row>
    <row r="29" spans="1:16" s="2" customFormat="1" ht="17.25" customHeight="1" x14ac:dyDescent="0.15">
      <c r="A29" s="11"/>
      <c r="B29" s="10" t="s">
        <v>29</v>
      </c>
      <c r="C29" s="4"/>
      <c r="D29" s="11"/>
      <c r="E29" s="11"/>
      <c r="F29" s="11"/>
      <c r="G29" s="11"/>
      <c r="H29" s="11"/>
      <c r="I29" s="11"/>
      <c r="J29" s="11"/>
      <c r="K29" s="11"/>
      <c r="L29" s="11"/>
      <c r="M29" s="11"/>
      <c r="N29" s="11"/>
      <c r="P29" s="35"/>
    </row>
    <row r="30" spans="1:16" s="26" customFormat="1" ht="24" customHeight="1" x14ac:dyDescent="0.15">
      <c r="A30" s="23"/>
      <c r="B30" s="1694" t="s">
        <v>13</v>
      </c>
      <c r="C30" s="1695" t="s">
        <v>682</v>
      </c>
      <c r="D30" s="1695" t="s">
        <v>30</v>
      </c>
      <c r="E30" s="1695" t="s">
        <v>31</v>
      </c>
      <c r="F30" s="1709" t="s">
        <v>32</v>
      </c>
      <c r="G30" s="1709"/>
      <c r="H30" s="1709"/>
      <c r="I30" s="1709"/>
      <c r="J30" s="1709"/>
      <c r="K30" s="1709"/>
      <c r="L30" s="1709"/>
      <c r="M30" s="1709"/>
      <c r="N30" s="1709"/>
      <c r="O30" s="1695" t="s">
        <v>17</v>
      </c>
      <c r="P30" s="35"/>
    </row>
    <row r="31" spans="1:16" s="26" customFormat="1" ht="23.25" customHeight="1" x14ac:dyDescent="0.15">
      <c r="A31" s="23"/>
      <c r="B31" s="1694"/>
      <c r="C31" s="1695"/>
      <c r="D31" s="1695"/>
      <c r="E31" s="1695"/>
      <c r="F31" s="1694" t="s">
        <v>18</v>
      </c>
      <c r="G31" s="1704" t="str">
        <f>G15</f>
        <v>잔존목</v>
      </c>
      <c r="H31" s="1704"/>
      <c r="I31" s="1704"/>
      <c r="J31" s="1704"/>
      <c r="K31" s="1704" t="str">
        <f>K15</f>
        <v>제거대상목</v>
      </c>
      <c r="L31" s="1704"/>
      <c r="M31" s="1704"/>
      <c r="N31" s="1704"/>
      <c r="O31" s="1695"/>
      <c r="P31" s="35"/>
    </row>
    <row r="32" spans="1:16" s="26" customFormat="1" ht="39.75" customHeight="1" thickTop="1" thickBot="1" x14ac:dyDescent="0.2">
      <c r="A32" s="23"/>
      <c r="B32" s="1694"/>
      <c r="C32" s="1695"/>
      <c r="D32" s="1695"/>
      <c r="E32" s="1695"/>
      <c r="F32" s="1694"/>
      <c r="G32" s="24" t="s">
        <v>21</v>
      </c>
      <c r="H32" s="25" t="s">
        <v>22</v>
      </c>
      <c r="I32" s="25" t="s">
        <v>23</v>
      </c>
      <c r="J32" s="25" t="s">
        <v>33</v>
      </c>
      <c r="K32" s="24" t="s">
        <v>21</v>
      </c>
      <c r="L32" s="25" t="s">
        <v>25</v>
      </c>
      <c r="M32" s="25" t="s">
        <v>26</v>
      </c>
      <c r="N32" s="25" t="s">
        <v>33</v>
      </c>
      <c r="O32" s="1695"/>
      <c r="P32" s="35"/>
    </row>
    <row r="33" spans="1:20" s="64" customFormat="1" ht="22.5" customHeight="1" thickTop="1" thickBot="1" x14ac:dyDescent="0.2">
      <c r="A33" s="57"/>
      <c r="B33" s="253" t="s">
        <v>28</v>
      </c>
      <c r="C33" s="254">
        <f t="shared" ref="C33:C43" si="5">IF(ISERROR(K33/F33),0,(K33/F33))</f>
        <v>0</v>
      </c>
      <c r="D33" s="255">
        <f t="shared" ref="D33:D43" si="6">IF(ISERROR(F33/F17),0,(F33/F17))</f>
        <v>0</v>
      </c>
      <c r="E33" s="244">
        <f>SUM(E34:E38)</f>
        <v>0</v>
      </c>
      <c r="F33" s="69" t="e">
        <f>SUM(F34:F43)</f>
        <v>#DIV/0!</v>
      </c>
      <c r="G33" s="69" t="e">
        <f>SUM(G34:G43)</f>
        <v>#DIV/0!</v>
      </c>
      <c r="H33" s="69" t="e">
        <f>SUM(H34:H43)</f>
        <v>#DIV/0!</v>
      </c>
      <c r="I33" s="69" t="e">
        <f>SUM(I34:I43)</f>
        <v>#DIV/0!</v>
      </c>
      <c r="J33" s="256">
        <f t="shared" ref="J33:J43" si="7">IF(ISERROR(G33/G17),0,(G33/G17))</f>
        <v>0</v>
      </c>
      <c r="K33" s="69" t="e">
        <f>SUM(K34:K43)</f>
        <v>#DIV/0!</v>
      </c>
      <c r="L33" s="69" t="e">
        <f>SUM(L34:L43)</f>
        <v>#DIV/0!</v>
      </c>
      <c r="M33" s="69" t="e">
        <f>SUM(M34:M43)</f>
        <v>#DIV/0!</v>
      </c>
      <c r="N33" s="63">
        <f t="shared" ref="N33:N43" si="8">IF(ISERROR(K33/K17),0,(K33/K17))</f>
        <v>0</v>
      </c>
      <c r="O33" s="34"/>
      <c r="P33" s="35"/>
      <c r="Q33" s="35"/>
      <c r="R33" s="35"/>
      <c r="S33" s="35"/>
      <c r="T33" s="35"/>
    </row>
    <row r="34" spans="1:20" s="64" customFormat="1" ht="22.5" customHeight="1" thickTop="1" x14ac:dyDescent="0.15">
      <c r="A34" s="57"/>
      <c r="B34" s="97">
        <f t="shared" ref="B34:B43" si="9">B18</f>
        <v>0</v>
      </c>
      <c r="C34" s="257">
        <f t="shared" si="5"/>
        <v>0</v>
      </c>
      <c r="D34" s="258">
        <f t="shared" si="6"/>
        <v>0</v>
      </c>
      <c r="E34" s="259">
        <f t="shared" ref="E34:E43" si="10">IF(ISERROR(F34/$F$33),0,(F34/$F$33))</f>
        <v>0</v>
      </c>
      <c r="F34" s="260" t="e">
        <f t="shared" ref="F34:F43" si="11">SUM(G34,K34)</f>
        <v>#DIV/0!</v>
      </c>
      <c r="G34" s="260" t="e">
        <f t="shared" ref="G34:G43" si="12">SUM(H34,I34)</f>
        <v>#DIV/0!</v>
      </c>
      <c r="H34" s="261" t="e">
        <f>'(집계)'!DF10</f>
        <v>#DIV/0!</v>
      </c>
      <c r="I34" s="261" t="e">
        <f>'(집계)'!DP10</f>
        <v>#DIV/0!</v>
      </c>
      <c r="J34" s="262">
        <f t="shared" si="7"/>
        <v>0</v>
      </c>
      <c r="K34" s="260" t="e">
        <f t="shared" ref="K34:K43" si="13">SUM(L34,M34)</f>
        <v>#DIV/0!</v>
      </c>
      <c r="L34" s="261" t="e">
        <f>'(집계)'!EA10</f>
        <v>#DIV/0!</v>
      </c>
      <c r="M34" s="70" t="e">
        <f>'(집계)'!EK10</f>
        <v>#DIV/0!</v>
      </c>
      <c r="N34" s="72">
        <f t="shared" si="8"/>
        <v>0</v>
      </c>
      <c r="O34" s="42">
        <f>SUM('(집계)'!B11:B58)</f>
        <v>0</v>
      </c>
      <c r="P34" s="35"/>
      <c r="Q34" s="35"/>
      <c r="R34" s="35"/>
      <c r="S34" s="35"/>
      <c r="T34" s="35"/>
    </row>
    <row r="35" spans="1:20" s="64" customFormat="1" ht="22.5" customHeight="1" x14ac:dyDescent="0.15">
      <c r="A35" s="57"/>
      <c r="B35" s="73">
        <f t="shared" si="9"/>
        <v>0</v>
      </c>
      <c r="C35" s="74">
        <f t="shared" si="5"/>
        <v>0</v>
      </c>
      <c r="D35" s="75">
        <f t="shared" si="6"/>
        <v>0</v>
      </c>
      <c r="E35" s="76">
        <f t="shared" si="10"/>
        <v>0</v>
      </c>
      <c r="F35" s="77" t="e">
        <f t="shared" si="11"/>
        <v>#DIV/0!</v>
      </c>
      <c r="G35" s="77" t="e">
        <f t="shared" si="12"/>
        <v>#DIV/0!</v>
      </c>
      <c r="H35" s="78" t="e">
        <f>'(집계)'!DG10</f>
        <v>#DIV/0!</v>
      </c>
      <c r="I35" s="78" t="e">
        <f>'(집계)'!DQ10</f>
        <v>#DIV/0!</v>
      </c>
      <c r="J35" s="79">
        <f t="shared" si="7"/>
        <v>0</v>
      </c>
      <c r="K35" s="77" t="e">
        <f t="shared" si="13"/>
        <v>#DIV/0!</v>
      </c>
      <c r="L35" s="78" t="e">
        <f>'(집계)'!EB10</f>
        <v>#DIV/0!</v>
      </c>
      <c r="M35" s="78" t="e">
        <f>'(집계)'!EL10</f>
        <v>#DIV/0!</v>
      </c>
      <c r="N35" s="79">
        <f t="shared" si="8"/>
        <v>0</v>
      </c>
      <c r="O35" s="42">
        <f>SUM('(집계)'!C11:C58)</f>
        <v>0</v>
      </c>
      <c r="P35" s="35"/>
      <c r="Q35" s="35"/>
      <c r="R35" s="35"/>
      <c r="S35" s="35"/>
      <c r="T35" s="35"/>
    </row>
    <row r="36" spans="1:20" s="64" customFormat="1" ht="22.5" customHeight="1" x14ac:dyDescent="0.15">
      <c r="A36" s="57"/>
      <c r="B36" s="73">
        <f t="shared" si="9"/>
        <v>0</v>
      </c>
      <c r="C36" s="74">
        <f t="shared" si="5"/>
        <v>0</v>
      </c>
      <c r="D36" s="75">
        <f t="shared" si="6"/>
        <v>0</v>
      </c>
      <c r="E36" s="76">
        <f t="shared" si="10"/>
        <v>0</v>
      </c>
      <c r="F36" s="77" t="e">
        <f t="shared" si="11"/>
        <v>#DIV/0!</v>
      </c>
      <c r="G36" s="77" t="e">
        <f t="shared" si="12"/>
        <v>#DIV/0!</v>
      </c>
      <c r="H36" s="78" t="e">
        <f>'(집계)'!DH10</f>
        <v>#DIV/0!</v>
      </c>
      <c r="I36" s="78" t="e">
        <f>'(집계)'!DR10</f>
        <v>#DIV/0!</v>
      </c>
      <c r="J36" s="79">
        <f t="shared" si="7"/>
        <v>0</v>
      </c>
      <c r="K36" s="77" t="e">
        <f t="shared" si="13"/>
        <v>#DIV/0!</v>
      </c>
      <c r="L36" s="78" t="e">
        <f>'(집계)'!EC10</f>
        <v>#DIV/0!</v>
      </c>
      <c r="M36" s="78" t="e">
        <f>'(집계)'!EM10</f>
        <v>#DIV/0!</v>
      </c>
      <c r="N36" s="79">
        <f t="shared" si="8"/>
        <v>0</v>
      </c>
      <c r="O36" s="42">
        <f>SUM('(집계)'!D11:D58)</f>
        <v>0</v>
      </c>
      <c r="P36" s="35"/>
      <c r="Q36" s="35"/>
      <c r="R36" s="35"/>
      <c r="S36" s="35"/>
      <c r="T36" s="35"/>
    </row>
    <row r="37" spans="1:20" s="64" customFormat="1" ht="22.5" customHeight="1" x14ac:dyDescent="0.15">
      <c r="A37" s="57"/>
      <c r="B37" s="73">
        <f t="shared" si="9"/>
        <v>0</v>
      </c>
      <c r="C37" s="74">
        <f t="shared" si="5"/>
        <v>0</v>
      </c>
      <c r="D37" s="75">
        <f t="shared" si="6"/>
        <v>0</v>
      </c>
      <c r="E37" s="76">
        <f t="shared" si="10"/>
        <v>0</v>
      </c>
      <c r="F37" s="77" t="e">
        <f t="shared" si="11"/>
        <v>#DIV/0!</v>
      </c>
      <c r="G37" s="77" t="e">
        <f t="shared" si="12"/>
        <v>#DIV/0!</v>
      </c>
      <c r="H37" s="78" t="e">
        <f>'(집계)'!DI10</f>
        <v>#DIV/0!</v>
      </c>
      <c r="I37" s="78" t="e">
        <f>'(집계)'!DS10</f>
        <v>#DIV/0!</v>
      </c>
      <c r="J37" s="79">
        <f t="shared" si="7"/>
        <v>0</v>
      </c>
      <c r="K37" s="77" t="e">
        <f t="shared" si="13"/>
        <v>#DIV/0!</v>
      </c>
      <c r="L37" s="78" t="e">
        <f>'(집계)'!ED10</f>
        <v>#DIV/0!</v>
      </c>
      <c r="M37" s="78" t="e">
        <f>'(집계)'!EN10</f>
        <v>#DIV/0!</v>
      </c>
      <c r="N37" s="79">
        <f t="shared" si="8"/>
        <v>0</v>
      </c>
      <c r="O37" s="42">
        <f>SUM('(집계)'!E11:E58)</f>
        <v>0</v>
      </c>
      <c r="P37" s="35"/>
      <c r="Q37" s="35"/>
      <c r="R37" s="35"/>
      <c r="S37" s="35"/>
      <c r="T37" s="35"/>
    </row>
    <row r="38" spans="1:20" s="64" customFormat="1" ht="22.5" customHeight="1" x14ac:dyDescent="0.15">
      <c r="A38" s="57"/>
      <c r="B38" s="80">
        <f t="shared" si="9"/>
        <v>0</v>
      </c>
      <c r="C38" s="81">
        <f t="shared" si="5"/>
        <v>0</v>
      </c>
      <c r="D38" s="82">
        <f t="shared" si="6"/>
        <v>0</v>
      </c>
      <c r="E38" s="83">
        <f t="shared" si="10"/>
        <v>0</v>
      </c>
      <c r="F38" s="84" t="e">
        <f t="shared" si="11"/>
        <v>#DIV/0!</v>
      </c>
      <c r="G38" s="84" t="e">
        <f t="shared" si="12"/>
        <v>#DIV/0!</v>
      </c>
      <c r="H38" s="85" t="e">
        <f>'(집계)'!DJ10</f>
        <v>#DIV/0!</v>
      </c>
      <c r="I38" s="85" t="e">
        <f>'(집계)'!DT10</f>
        <v>#DIV/0!</v>
      </c>
      <c r="J38" s="86">
        <f t="shared" si="7"/>
        <v>0</v>
      </c>
      <c r="K38" s="84" t="e">
        <f t="shared" si="13"/>
        <v>#DIV/0!</v>
      </c>
      <c r="L38" s="85" t="e">
        <f>'(집계)'!EE10</f>
        <v>#DIV/0!</v>
      </c>
      <c r="M38" s="85" t="e">
        <f>'(집계)'!EO10</f>
        <v>#DIV/0!</v>
      </c>
      <c r="N38" s="86">
        <f t="shared" si="8"/>
        <v>0</v>
      </c>
      <c r="O38" s="55">
        <f>SUM('(집계)'!F11:F58)</f>
        <v>0</v>
      </c>
      <c r="P38" s="35"/>
      <c r="Q38" s="35"/>
      <c r="R38" s="35"/>
      <c r="S38" s="35"/>
      <c r="T38" s="35"/>
    </row>
    <row r="39" spans="1:20" s="64" customFormat="1" ht="22.5" customHeight="1" x14ac:dyDescent="0.15">
      <c r="A39" s="57"/>
      <c r="B39" s="80">
        <f t="shared" si="9"/>
        <v>0</v>
      </c>
      <c r="C39" s="81">
        <f t="shared" si="5"/>
        <v>0</v>
      </c>
      <c r="D39" s="82">
        <f t="shared" si="6"/>
        <v>0</v>
      </c>
      <c r="E39" s="83">
        <f t="shared" si="10"/>
        <v>0</v>
      </c>
      <c r="F39" s="84" t="e">
        <f t="shared" si="11"/>
        <v>#DIV/0!</v>
      </c>
      <c r="G39" s="84" t="e">
        <f t="shared" si="12"/>
        <v>#DIV/0!</v>
      </c>
      <c r="H39" s="78" t="e">
        <f>'(집계)'!DK10</f>
        <v>#DIV/0!</v>
      </c>
      <c r="I39" s="78" t="e">
        <f>'(집계)'!DU10</f>
        <v>#DIV/0!</v>
      </c>
      <c r="J39" s="86">
        <f t="shared" si="7"/>
        <v>0</v>
      </c>
      <c r="K39" s="84" t="e">
        <f t="shared" si="13"/>
        <v>#DIV/0!</v>
      </c>
      <c r="L39" s="78" t="e">
        <f>'(집계)'!EF10</f>
        <v>#DIV/0!</v>
      </c>
      <c r="M39" s="78" t="e">
        <f>'(집계)'!EP10</f>
        <v>#DIV/0!</v>
      </c>
      <c r="N39" s="86">
        <f t="shared" si="8"/>
        <v>0</v>
      </c>
      <c r="O39" s="56">
        <f>SUM('(집계)'!G11:G58)</f>
        <v>0</v>
      </c>
      <c r="P39" s="35"/>
      <c r="Q39" s="35"/>
      <c r="R39" s="35"/>
      <c r="S39" s="35"/>
      <c r="T39" s="35"/>
    </row>
    <row r="40" spans="1:20" s="64" customFormat="1" ht="22.5" customHeight="1" x14ac:dyDescent="0.15">
      <c r="A40" s="57"/>
      <c r="B40" s="80">
        <f t="shared" si="9"/>
        <v>0</v>
      </c>
      <c r="C40" s="81">
        <f t="shared" si="5"/>
        <v>0</v>
      </c>
      <c r="D40" s="82">
        <f t="shared" si="6"/>
        <v>0</v>
      </c>
      <c r="E40" s="83">
        <f t="shared" si="10"/>
        <v>0</v>
      </c>
      <c r="F40" s="84" t="e">
        <f t="shared" si="11"/>
        <v>#DIV/0!</v>
      </c>
      <c r="G40" s="84" t="e">
        <f t="shared" si="12"/>
        <v>#DIV/0!</v>
      </c>
      <c r="H40" s="78" t="e">
        <f>'(집계)'!DL10</f>
        <v>#DIV/0!</v>
      </c>
      <c r="I40" s="78" t="e">
        <f>'(집계)'!DV10</f>
        <v>#DIV/0!</v>
      </c>
      <c r="J40" s="86">
        <f t="shared" si="7"/>
        <v>0</v>
      </c>
      <c r="K40" s="84" t="e">
        <f t="shared" si="13"/>
        <v>#DIV/0!</v>
      </c>
      <c r="L40" s="78" t="e">
        <f>'(집계)'!EG10</f>
        <v>#DIV/0!</v>
      </c>
      <c r="M40" s="78" t="e">
        <f>'(집계)'!EQ10</f>
        <v>#DIV/0!</v>
      </c>
      <c r="N40" s="86">
        <f t="shared" si="8"/>
        <v>0</v>
      </c>
      <c r="O40" s="56">
        <f>SUM('(집계)'!H11:H58)</f>
        <v>0</v>
      </c>
      <c r="P40" s="35"/>
      <c r="Q40" s="35"/>
      <c r="R40" s="35"/>
      <c r="S40" s="35"/>
      <c r="T40" s="35"/>
    </row>
    <row r="41" spans="1:20" s="64" customFormat="1" ht="22.5" customHeight="1" x14ac:dyDescent="0.15">
      <c r="A41" s="57"/>
      <c r="B41" s="80">
        <f t="shared" si="9"/>
        <v>0</v>
      </c>
      <c r="C41" s="81">
        <f t="shared" si="5"/>
        <v>0</v>
      </c>
      <c r="D41" s="82">
        <f t="shared" si="6"/>
        <v>0</v>
      </c>
      <c r="E41" s="83">
        <f t="shared" si="10"/>
        <v>0</v>
      </c>
      <c r="F41" s="84" t="e">
        <f t="shared" si="11"/>
        <v>#DIV/0!</v>
      </c>
      <c r="G41" s="84" t="e">
        <f t="shared" si="12"/>
        <v>#DIV/0!</v>
      </c>
      <c r="H41" s="78" t="e">
        <f>'(집계)'!DM10</f>
        <v>#DIV/0!</v>
      </c>
      <c r="I41" s="78" t="e">
        <f>'(집계)'!DW10</f>
        <v>#DIV/0!</v>
      </c>
      <c r="J41" s="86">
        <f t="shared" si="7"/>
        <v>0</v>
      </c>
      <c r="K41" s="84" t="e">
        <f t="shared" si="13"/>
        <v>#DIV/0!</v>
      </c>
      <c r="L41" s="78" t="e">
        <f>'(집계)'!EH10</f>
        <v>#DIV/0!</v>
      </c>
      <c r="M41" s="78" t="e">
        <f>'(집계)'!ER10</f>
        <v>#DIV/0!</v>
      </c>
      <c r="N41" s="86">
        <f t="shared" si="8"/>
        <v>0</v>
      </c>
      <c r="O41" s="56">
        <f>SUM('(집계)'!I11:I58)</f>
        <v>0</v>
      </c>
      <c r="P41" s="35"/>
      <c r="Q41" s="35"/>
      <c r="R41" s="35"/>
      <c r="S41" s="35"/>
      <c r="T41" s="35"/>
    </row>
    <row r="42" spans="1:20" s="64" customFormat="1" ht="22.5" customHeight="1" x14ac:dyDescent="0.15">
      <c r="A42" s="57"/>
      <c r="B42" s="80">
        <f t="shared" si="9"/>
        <v>0</v>
      </c>
      <c r="C42" s="81">
        <f t="shared" si="5"/>
        <v>0</v>
      </c>
      <c r="D42" s="82">
        <f t="shared" si="6"/>
        <v>0</v>
      </c>
      <c r="E42" s="83">
        <f t="shared" si="10"/>
        <v>0</v>
      </c>
      <c r="F42" s="84" t="e">
        <f t="shared" si="11"/>
        <v>#DIV/0!</v>
      </c>
      <c r="G42" s="84" t="e">
        <f t="shared" si="12"/>
        <v>#DIV/0!</v>
      </c>
      <c r="H42" s="85" t="e">
        <f>'(집계)'!DN10</f>
        <v>#DIV/0!</v>
      </c>
      <c r="I42" s="85" t="e">
        <f>'(집계)'!DX10</f>
        <v>#DIV/0!</v>
      </c>
      <c r="J42" s="86">
        <f t="shared" si="7"/>
        <v>0</v>
      </c>
      <c r="K42" s="84" t="e">
        <f t="shared" si="13"/>
        <v>#DIV/0!</v>
      </c>
      <c r="L42" s="85" t="e">
        <f>'(집계)'!EI10</f>
        <v>#DIV/0!</v>
      </c>
      <c r="M42" s="85" t="e">
        <f>'(집계)'!ES10</f>
        <v>#DIV/0!</v>
      </c>
      <c r="N42" s="86">
        <f t="shared" si="8"/>
        <v>0</v>
      </c>
      <c r="O42" s="55">
        <f>SUM('(집계)'!J11:J58)</f>
        <v>0</v>
      </c>
      <c r="P42" s="35"/>
      <c r="Q42" s="35"/>
      <c r="R42" s="35"/>
      <c r="S42" s="35"/>
      <c r="T42" s="35"/>
    </row>
    <row r="43" spans="1:20" s="64" customFormat="1" ht="22.5" customHeight="1" x14ac:dyDescent="0.15">
      <c r="A43" s="57"/>
      <c r="B43" s="73">
        <f t="shared" si="9"/>
        <v>0</v>
      </c>
      <c r="C43" s="74">
        <f t="shared" si="5"/>
        <v>0</v>
      </c>
      <c r="D43" s="75">
        <f t="shared" si="6"/>
        <v>0</v>
      </c>
      <c r="E43" s="76">
        <f t="shared" si="10"/>
        <v>0</v>
      </c>
      <c r="F43" s="77" t="e">
        <f t="shared" si="11"/>
        <v>#DIV/0!</v>
      </c>
      <c r="G43" s="77" t="e">
        <f t="shared" si="12"/>
        <v>#DIV/0!</v>
      </c>
      <c r="H43" s="78" t="e">
        <f>'(집계)'!DO10</f>
        <v>#DIV/0!</v>
      </c>
      <c r="I43" s="78" t="e">
        <f>'(집계)'!DY10</f>
        <v>#DIV/0!</v>
      </c>
      <c r="J43" s="79">
        <f t="shared" si="7"/>
        <v>0</v>
      </c>
      <c r="K43" s="77" t="e">
        <f t="shared" si="13"/>
        <v>#DIV/0!</v>
      </c>
      <c r="L43" s="78" t="e">
        <f>'(집계)'!EJ10</f>
        <v>#DIV/0!</v>
      </c>
      <c r="M43" s="78" t="e">
        <f>'(집계)'!ET10</f>
        <v>#DIV/0!</v>
      </c>
      <c r="N43" s="79">
        <f t="shared" si="8"/>
        <v>0</v>
      </c>
      <c r="O43" s="56">
        <f>SUM('(집계)'!K11:K58)</f>
        <v>0</v>
      </c>
      <c r="P43" s="35"/>
      <c r="Q43" s="35"/>
      <c r="R43" s="35"/>
      <c r="S43" s="35"/>
      <c r="T43" s="35"/>
    </row>
    <row r="44" spans="1:20" s="2" customFormat="1" ht="17.25" customHeight="1" x14ac:dyDescent="0.15">
      <c r="A44" s="11"/>
      <c r="B44" s="23"/>
      <c r="C44" s="11"/>
      <c r="D44" s="4"/>
      <c r="E44" s="11"/>
      <c r="F44" s="11"/>
      <c r="G44" s="11"/>
      <c r="H44" s="11"/>
      <c r="I44" s="11"/>
      <c r="J44" s="11"/>
      <c r="K44" s="11"/>
      <c r="L44" s="11"/>
      <c r="M44" s="11"/>
      <c r="N44" s="11"/>
      <c r="P44" s="35"/>
    </row>
    <row r="45" spans="1:20" s="2" customFormat="1" ht="17.25" customHeight="1" x14ac:dyDescent="0.15">
      <c r="A45" s="11"/>
      <c r="B45" s="23"/>
      <c r="C45" s="11"/>
      <c r="D45" s="4"/>
      <c r="E45" s="11"/>
      <c r="F45" s="11"/>
      <c r="G45" s="11"/>
      <c r="H45" s="11"/>
      <c r="I45" s="11"/>
      <c r="J45" s="11"/>
      <c r="K45" s="11"/>
      <c r="L45" s="11"/>
      <c r="M45" s="11"/>
      <c r="N45" s="11"/>
      <c r="P45" s="35"/>
    </row>
    <row r="46" spans="1:20" s="2" customFormat="1" ht="17.25" customHeight="1" x14ac:dyDescent="0.15">
      <c r="A46" s="11"/>
      <c r="B46" s="10" t="s">
        <v>34</v>
      </c>
      <c r="C46" s="4"/>
      <c r="D46" s="11"/>
      <c r="E46" s="11"/>
      <c r="F46" s="11"/>
      <c r="G46" s="11"/>
      <c r="H46" s="11"/>
      <c r="I46" s="11"/>
      <c r="J46" s="11"/>
      <c r="K46" s="11"/>
      <c r="L46" s="11"/>
      <c r="M46" s="11"/>
      <c r="N46" s="11"/>
      <c r="P46" s="35"/>
    </row>
    <row r="47" spans="1:20" s="26" customFormat="1" ht="24" customHeight="1" x14ac:dyDescent="0.15">
      <c r="A47" s="23"/>
      <c r="B47" s="1697" t="s">
        <v>13</v>
      </c>
      <c r="C47" s="1698" t="s">
        <v>35</v>
      </c>
      <c r="D47" s="1698" t="s">
        <v>30</v>
      </c>
      <c r="E47" s="1699" t="s">
        <v>36</v>
      </c>
      <c r="F47" s="1699"/>
      <c r="G47" s="1696" t="s">
        <v>37</v>
      </c>
      <c r="I47" s="89"/>
      <c r="J47" s="89"/>
      <c r="O47" s="35"/>
    </row>
    <row r="48" spans="1:20" s="26" customFormat="1" ht="35.25" customHeight="1" x14ac:dyDescent="0.15">
      <c r="A48" s="23"/>
      <c r="B48" s="1697"/>
      <c r="C48" s="1698"/>
      <c r="D48" s="1698"/>
      <c r="E48" s="88" t="s">
        <v>38</v>
      </c>
      <c r="F48" s="87" t="s">
        <v>39</v>
      </c>
      <c r="G48" s="1696"/>
      <c r="I48" s="23"/>
      <c r="J48" s="23"/>
      <c r="O48" s="35"/>
    </row>
    <row r="49" spans="1:15" s="64" customFormat="1" ht="22.5" customHeight="1" x14ac:dyDescent="0.15">
      <c r="A49" s="57"/>
      <c r="B49" s="90" t="s">
        <v>28</v>
      </c>
      <c r="C49" s="91"/>
      <c r="D49" s="92">
        <f>AVERAGE(D50:D54)</f>
        <v>0</v>
      </c>
      <c r="E49" s="93" t="e">
        <f>SUM(E50:E59)</f>
        <v>#DIV/0!</v>
      </c>
      <c r="F49" s="92">
        <f t="shared" ref="F49:F59" si="14">IF(ISERROR(E49/L17),0,(E49/L17))</f>
        <v>0</v>
      </c>
      <c r="G49" s="94" t="e">
        <f>SUM(G50:G59)</f>
        <v>#DIV/0!</v>
      </c>
      <c r="I49" s="95"/>
      <c r="J49" s="96"/>
      <c r="O49" s="35"/>
    </row>
    <row r="50" spans="1:15" s="64" customFormat="1" ht="22.5" customHeight="1" x14ac:dyDescent="0.15">
      <c r="A50" s="57"/>
      <c r="B50" s="97">
        <f t="shared" ref="B50:B59" si="15">B18</f>
        <v>0</v>
      </c>
      <c r="C50" s="98"/>
      <c r="D50" s="99">
        <f t="shared" ref="D50:D59" si="16">D34*C50</f>
        <v>0</v>
      </c>
      <c r="E50" s="100" t="e">
        <f t="shared" ref="E50:E59" si="17">TRUNC(ROUND(ROUND(L34,2)*$C50,3),2)</f>
        <v>#DIV/0!</v>
      </c>
      <c r="F50" s="99">
        <f t="shared" si="14"/>
        <v>0</v>
      </c>
      <c r="G50" s="101" t="e">
        <f t="shared" ref="G50:G59" si="18">E50*$L$6</f>
        <v>#DIV/0!</v>
      </c>
      <c r="I50" s="96"/>
      <c r="J50" s="96"/>
      <c r="O50" s="35"/>
    </row>
    <row r="51" spans="1:15" s="64" customFormat="1" ht="22.5" customHeight="1" x14ac:dyDescent="0.15">
      <c r="A51" s="57"/>
      <c r="B51" s="73">
        <f t="shared" si="15"/>
        <v>0</v>
      </c>
      <c r="C51" s="102"/>
      <c r="D51" s="103">
        <f t="shared" si="16"/>
        <v>0</v>
      </c>
      <c r="E51" s="104" t="e">
        <f t="shared" si="17"/>
        <v>#DIV/0!</v>
      </c>
      <c r="F51" s="103">
        <f t="shared" si="14"/>
        <v>0</v>
      </c>
      <c r="G51" s="105" t="e">
        <f t="shared" si="18"/>
        <v>#DIV/0!</v>
      </c>
      <c r="I51" s="96"/>
      <c r="J51" s="96"/>
      <c r="O51" s="35"/>
    </row>
    <row r="52" spans="1:15" s="64" customFormat="1" ht="22.5" customHeight="1" x14ac:dyDescent="0.15">
      <c r="A52" s="57"/>
      <c r="B52" s="73">
        <f t="shared" si="15"/>
        <v>0</v>
      </c>
      <c r="C52" s="102"/>
      <c r="D52" s="103">
        <f t="shared" si="16"/>
        <v>0</v>
      </c>
      <c r="E52" s="104" t="e">
        <f t="shared" si="17"/>
        <v>#DIV/0!</v>
      </c>
      <c r="F52" s="103">
        <f t="shared" si="14"/>
        <v>0</v>
      </c>
      <c r="G52" s="105" t="e">
        <f t="shared" si="18"/>
        <v>#DIV/0!</v>
      </c>
      <c r="I52" s="96"/>
      <c r="J52" s="96"/>
      <c r="O52" s="35"/>
    </row>
    <row r="53" spans="1:15" s="64" customFormat="1" ht="22.5" customHeight="1" x14ac:dyDescent="0.15">
      <c r="A53" s="57"/>
      <c r="B53" s="73">
        <f t="shared" si="15"/>
        <v>0</v>
      </c>
      <c r="C53" s="102"/>
      <c r="D53" s="103">
        <f t="shared" si="16"/>
        <v>0</v>
      </c>
      <c r="E53" s="104" t="e">
        <f t="shared" si="17"/>
        <v>#DIV/0!</v>
      </c>
      <c r="F53" s="103">
        <f t="shared" si="14"/>
        <v>0</v>
      </c>
      <c r="G53" s="105" t="e">
        <f t="shared" si="18"/>
        <v>#DIV/0!</v>
      </c>
      <c r="I53" s="96"/>
      <c r="J53" s="96"/>
      <c r="O53" s="35"/>
    </row>
    <row r="54" spans="1:15" s="64" customFormat="1" ht="22.5" customHeight="1" x14ac:dyDescent="0.15">
      <c r="A54" s="57"/>
      <c r="B54" s="73">
        <f t="shared" si="15"/>
        <v>0</v>
      </c>
      <c r="C54" s="102"/>
      <c r="D54" s="103">
        <f t="shared" si="16"/>
        <v>0</v>
      </c>
      <c r="E54" s="104" t="e">
        <f t="shared" si="17"/>
        <v>#DIV/0!</v>
      </c>
      <c r="F54" s="103">
        <f t="shared" si="14"/>
        <v>0</v>
      </c>
      <c r="G54" s="105" t="e">
        <f t="shared" si="18"/>
        <v>#DIV/0!</v>
      </c>
      <c r="I54" s="96"/>
      <c r="J54" s="96"/>
      <c r="O54" s="35"/>
    </row>
    <row r="55" spans="1:15" s="64" customFormat="1" ht="22.5" customHeight="1" x14ac:dyDescent="0.15">
      <c r="A55" s="57"/>
      <c r="B55" s="73">
        <f t="shared" si="15"/>
        <v>0</v>
      </c>
      <c r="C55" s="102"/>
      <c r="D55" s="103">
        <f t="shared" si="16"/>
        <v>0</v>
      </c>
      <c r="E55" s="104" t="e">
        <f t="shared" si="17"/>
        <v>#DIV/0!</v>
      </c>
      <c r="F55" s="103">
        <f t="shared" si="14"/>
        <v>0</v>
      </c>
      <c r="G55" s="105" t="e">
        <f t="shared" si="18"/>
        <v>#DIV/0!</v>
      </c>
      <c r="I55" s="96"/>
      <c r="J55" s="96"/>
      <c r="O55" s="35"/>
    </row>
    <row r="56" spans="1:15" s="64" customFormat="1" ht="22.5" customHeight="1" x14ac:dyDescent="0.15">
      <c r="A56" s="57"/>
      <c r="B56" s="73">
        <f t="shared" si="15"/>
        <v>0</v>
      </c>
      <c r="C56" s="102"/>
      <c r="D56" s="103">
        <f t="shared" si="16"/>
        <v>0</v>
      </c>
      <c r="E56" s="104" t="e">
        <f t="shared" si="17"/>
        <v>#DIV/0!</v>
      </c>
      <c r="F56" s="103">
        <f t="shared" si="14"/>
        <v>0</v>
      </c>
      <c r="G56" s="105" t="e">
        <f t="shared" si="18"/>
        <v>#DIV/0!</v>
      </c>
      <c r="I56" s="96"/>
      <c r="J56" s="96"/>
      <c r="O56" s="35"/>
    </row>
    <row r="57" spans="1:15" s="64" customFormat="1" ht="22.5" customHeight="1" x14ac:dyDescent="0.15">
      <c r="A57" s="57"/>
      <c r="B57" s="73">
        <f t="shared" si="15"/>
        <v>0</v>
      </c>
      <c r="C57" s="102"/>
      <c r="D57" s="103">
        <f t="shared" si="16"/>
        <v>0</v>
      </c>
      <c r="E57" s="104" t="e">
        <f t="shared" si="17"/>
        <v>#DIV/0!</v>
      </c>
      <c r="F57" s="103">
        <f t="shared" si="14"/>
        <v>0</v>
      </c>
      <c r="G57" s="105" t="e">
        <f t="shared" si="18"/>
        <v>#DIV/0!</v>
      </c>
      <c r="I57" s="96"/>
      <c r="J57" s="96"/>
      <c r="O57" s="35"/>
    </row>
    <row r="58" spans="1:15" s="64" customFormat="1" ht="22.5" customHeight="1" x14ac:dyDescent="0.15">
      <c r="A58" s="57"/>
      <c r="B58" s="73">
        <f t="shared" si="15"/>
        <v>0</v>
      </c>
      <c r="C58" s="102"/>
      <c r="D58" s="103">
        <f t="shared" si="16"/>
        <v>0</v>
      </c>
      <c r="E58" s="104" t="e">
        <f t="shared" si="17"/>
        <v>#DIV/0!</v>
      </c>
      <c r="F58" s="103">
        <f t="shared" si="14"/>
        <v>0</v>
      </c>
      <c r="G58" s="105" t="e">
        <f t="shared" si="18"/>
        <v>#DIV/0!</v>
      </c>
      <c r="I58" s="96"/>
      <c r="J58" s="96"/>
      <c r="O58" s="35"/>
    </row>
    <row r="59" spans="1:15" s="64" customFormat="1" ht="22.5" customHeight="1" x14ac:dyDescent="0.15">
      <c r="A59" s="57"/>
      <c r="B59" s="73">
        <f t="shared" si="15"/>
        <v>0</v>
      </c>
      <c r="C59" s="102"/>
      <c r="D59" s="103">
        <f t="shared" si="16"/>
        <v>0</v>
      </c>
      <c r="E59" s="104" t="e">
        <f t="shared" si="17"/>
        <v>#DIV/0!</v>
      </c>
      <c r="F59" s="103">
        <f t="shared" si="14"/>
        <v>0</v>
      </c>
      <c r="G59" s="105" t="e">
        <f t="shared" si="18"/>
        <v>#DIV/0!</v>
      </c>
      <c r="I59" s="96"/>
      <c r="J59" s="96"/>
      <c r="O59" s="35"/>
    </row>
    <row r="60" spans="1:15" x14ac:dyDescent="0.15">
      <c r="A60" s="3"/>
      <c r="B60" s="106"/>
      <c r="C60" s="3"/>
      <c r="D60" s="3"/>
      <c r="E60" s="4"/>
      <c r="F60" s="4"/>
      <c r="G60" s="4"/>
      <c r="H60" s="4"/>
      <c r="I60" s="4"/>
      <c r="J60" s="4"/>
      <c r="K60" s="4"/>
      <c r="L60" s="4"/>
      <c r="M60" s="4"/>
      <c r="N60" s="4"/>
    </row>
    <row r="61" spans="1:15" x14ac:dyDescent="0.15">
      <c r="A61" s="3"/>
      <c r="B61" s="106"/>
      <c r="C61" s="3"/>
      <c r="D61" s="3"/>
      <c r="E61" s="4"/>
      <c r="F61" s="4"/>
      <c r="G61" s="4"/>
      <c r="H61" s="4"/>
      <c r="I61" s="4"/>
      <c r="J61" s="4"/>
      <c r="K61" s="4"/>
      <c r="L61" s="4"/>
      <c r="M61" s="4"/>
      <c r="N61" s="4"/>
    </row>
    <row r="62" spans="1:15" x14ac:dyDescent="0.15">
      <c r="B62" s="14"/>
    </row>
    <row r="63" spans="1:15" x14ac:dyDescent="0.15">
      <c r="B63" s="14"/>
    </row>
    <row r="64" spans="1:15" x14ac:dyDescent="0.15">
      <c r="B64" s="14"/>
    </row>
    <row r="65" spans="2:2" x14ac:dyDescent="0.15">
      <c r="B65" s="14"/>
    </row>
    <row r="66" spans="2:2" x14ac:dyDescent="0.15">
      <c r="B66" s="14"/>
    </row>
    <row r="67" spans="2:2" x14ac:dyDescent="0.15">
      <c r="B67" s="14"/>
    </row>
    <row r="68" spans="2:2" x14ac:dyDescent="0.15">
      <c r="B68" s="14"/>
    </row>
    <row r="69" spans="2:2" x14ac:dyDescent="0.15">
      <c r="B69" s="14"/>
    </row>
    <row r="70" spans="2:2" x14ac:dyDescent="0.15">
      <c r="B70" s="14"/>
    </row>
  </sheetData>
  <sheetProtection selectLockedCells="1" selectUnlockedCells="1"/>
  <mergeCells count="27">
    <mergeCell ref="B30:B32"/>
    <mergeCell ref="C30:C32"/>
    <mergeCell ref="D30:D32"/>
    <mergeCell ref="E30:E32"/>
    <mergeCell ref="F30:N30"/>
    <mergeCell ref="B47:B48"/>
    <mergeCell ref="C47:C48"/>
    <mergeCell ref="D47:D48"/>
    <mergeCell ref="E47:F47"/>
    <mergeCell ref="G47:G48"/>
    <mergeCell ref="O30:O32"/>
    <mergeCell ref="O14:O16"/>
    <mergeCell ref="F15:F16"/>
    <mergeCell ref="G15:J15"/>
    <mergeCell ref="K15:N15"/>
    <mergeCell ref="F14:N14"/>
    <mergeCell ref="F31:F32"/>
    <mergeCell ref="G31:J31"/>
    <mergeCell ref="K31:N31"/>
    <mergeCell ref="B14:B16"/>
    <mergeCell ref="C14:C16"/>
    <mergeCell ref="D14:D16"/>
    <mergeCell ref="E14:E16"/>
    <mergeCell ref="A2:N2"/>
    <mergeCell ref="D5:G5"/>
    <mergeCell ref="D7:G7"/>
    <mergeCell ref="D9:G9"/>
  </mergeCells>
  <phoneticPr fontId="41" type="noConversion"/>
  <pageMargins left="0.7" right="0.7" top="0.75" bottom="0.75" header="0.51180555555555551" footer="0.51180555555555551"/>
  <pageSetup paperSize="9" scale="70" firstPageNumber="0"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5"/>
  <sheetViews>
    <sheetView topLeftCell="E1" workbookViewId="0">
      <selection activeCell="N3" sqref="N3"/>
    </sheetView>
  </sheetViews>
  <sheetFormatPr defaultColWidth="11.5546875" defaultRowHeight="13.5" x14ac:dyDescent="0.15"/>
  <cols>
    <col min="1" max="16" width="9.109375" style="776" customWidth="1"/>
    <col min="17" max="16384" width="11.5546875" style="776"/>
  </cols>
  <sheetData>
    <row r="1" spans="1:16" ht="24.75" customHeight="1" x14ac:dyDescent="0.15">
      <c r="A1" s="1988" t="s">
        <v>409</v>
      </c>
      <c r="B1" s="1988"/>
      <c r="C1" s="1988"/>
      <c r="D1" s="1988"/>
      <c r="E1" s="1988"/>
      <c r="F1" s="1988"/>
      <c r="G1" s="1988"/>
      <c r="H1" s="1988"/>
      <c r="I1" s="1988"/>
      <c r="J1" s="1988"/>
      <c r="K1" s="1988"/>
      <c r="L1" s="1988"/>
      <c r="M1" s="1988"/>
      <c r="N1" s="1988"/>
      <c r="O1" s="1988"/>
      <c r="P1" s="1988"/>
    </row>
    <row r="2" spans="1:16" ht="21" customHeight="1" x14ac:dyDescent="0.15">
      <c r="A2" s="777"/>
      <c r="B2" s="777"/>
      <c r="C2" s="1989" t="s">
        <v>410</v>
      </c>
      <c r="D2" s="1989"/>
      <c r="E2" s="1989"/>
      <c r="F2" s="1989"/>
      <c r="G2" s="1989"/>
      <c r="H2" s="1989"/>
      <c r="I2" s="1989"/>
      <c r="J2" s="1989"/>
      <c r="K2" s="1989"/>
      <c r="L2" s="1989"/>
      <c r="M2" s="1989"/>
      <c r="N2" s="778"/>
      <c r="O2" s="779"/>
      <c r="P2" s="780"/>
    </row>
    <row r="3" spans="1:16" ht="25.5" customHeight="1" x14ac:dyDescent="0.15">
      <c r="A3" s="781" t="s">
        <v>411</v>
      </c>
      <c r="B3" s="782"/>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x14ac:dyDescent="0.15">
      <c r="C5" s="788"/>
      <c r="D5" s="788"/>
      <c r="E5" s="788"/>
      <c r="F5" s="788"/>
      <c r="G5" s="788"/>
      <c r="H5" s="788"/>
      <c r="I5" s="788"/>
      <c r="J5" s="788"/>
      <c r="P5" s="788"/>
    </row>
  </sheetData>
  <sheetProtection selectLockedCells="1" selectUnlockedCells="1"/>
  <mergeCells count="2">
    <mergeCell ref="A1:P1"/>
    <mergeCell ref="C2:M2"/>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5"/>
  <sheetViews>
    <sheetView workbookViewId="0">
      <selection activeCell="C5" sqref="C5"/>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10.33203125" style="776" customWidth="1"/>
    <col min="6" max="6" width="14.44140625" style="776" customWidth="1"/>
    <col min="7" max="16384" width="11.5546875" style="776"/>
  </cols>
  <sheetData>
    <row r="1" spans="1:15" ht="25.5" customHeight="1" x14ac:dyDescent="0.15">
      <c r="A1" s="789" t="s">
        <v>413</v>
      </c>
      <c r="B1" s="790"/>
      <c r="C1" s="790"/>
      <c r="D1" s="791"/>
      <c r="E1" s="791"/>
      <c r="F1" s="792" t="s">
        <v>414</v>
      </c>
      <c r="G1" s="793"/>
      <c r="H1" s="788"/>
      <c r="I1" s="788"/>
      <c r="J1" s="788"/>
      <c r="K1" s="788"/>
      <c r="L1" s="788"/>
      <c r="M1" s="788"/>
      <c r="N1" s="788"/>
      <c r="O1" s="794"/>
    </row>
    <row r="2" spans="1:15" s="795" customFormat="1" ht="23.25" customHeight="1" x14ac:dyDescent="0.15">
      <c r="A2" s="1990" t="s">
        <v>13</v>
      </c>
      <c r="B2" s="1991"/>
      <c r="C2" s="1991"/>
      <c r="D2" s="1991" t="s">
        <v>56</v>
      </c>
      <c r="E2" s="1991"/>
      <c r="F2" s="1992" t="s">
        <v>152</v>
      </c>
      <c r="O2" s="796"/>
    </row>
    <row r="3" spans="1:15" s="795" customFormat="1" ht="23.25" customHeight="1" x14ac:dyDescent="0.15">
      <c r="A3" s="1990"/>
      <c r="B3" s="797" t="s">
        <v>341</v>
      </c>
      <c r="C3" s="797" t="s">
        <v>116</v>
      </c>
      <c r="D3" s="797" t="s">
        <v>341</v>
      </c>
      <c r="E3" s="797" t="s">
        <v>116</v>
      </c>
      <c r="F3" s="1992"/>
      <c r="O3" s="796"/>
    </row>
    <row r="4" spans="1:15" ht="23.25" customHeight="1" x14ac:dyDescent="0.15">
      <c r="A4" s="798"/>
      <c r="B4" s="799"/>
      <c r="C4" s="800"/>
      <c r="D4" s="799"/>
      <c r="E4" s="801"/>
      <c r="F4" s="802"/>
      <c r="O4" s="803"/>
    </row>
    <row r="5" spans="1:15" ht="23.25" customHeight="1" x14ac:dyDescent="0.15">
      <c r="A5" s="804" t="s">
        <v>56</v>
      </c>
      <c r="B5" s="805"/>
      <c r="C5" s="834"/>
      <c r="D5" s="805"/>
      <c r="E5" s="806"/>
      <c r="F5" s="807"/>
      <c r="O5" s="803"/>
    </row>
  </sheetData>
  <sheetProtection selectLockedCells="1" selectUnlockedCells="1"/>
  <mergeCells count="4">
    <mergeCell ref="A2:A3"/>
    <mergeCell ref="B2:C2"/>
    <mergeCell ref="D2:E2"/>
    <mergeCell ref="F2:F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6"/>
  <sheetViews>
    <sheetView workbookViewId="0">
      <selection activeCell="C6" sqref="C6"/>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9.5546875" style="776" customWidth="1"/>
    <col min="6" max="6" width="9.109375" style="776" customWidth="1"/>
    <col min="7" max="7" width="9.5546875" style="776" customWidth="1"/>
    <col min="8" max="8" width="9.109375" style="776" customWidth="1"/>
    <col min="9" max="9" width="10.33203125" style="776" customWidth="1"/>
    <col min="10" max="10" width="13.44140625" style="776" customWidth="1"/>
    <col min="11" max="16384" width="11.5546875" style="776"/>
  </cols>
  <sheetData>
    <row r="1" spans="1:15" ht="9.75" customHeight="1" x14ac:dyDescent="0.15">
      <c r="A1" s="808"/>
      <c r="B1" s="784"/>
      <c r="C1" s="784"/>
      <c r="D1" s="784"/>
      <c r="E1" s="784"/>
      <c r="F1" s="784"/>
      <c r="G1" s="784"/>
      <c r="H1" s="784"/>
      <c r="I1" s="784"/>
      <c r="J1" s="784"/>
      <c r="O1" s="779"/>
    </row>
    <row r="2" spans="1:15" ht="24" customHeight="1" x14ac:dyDescent="0.15">
      <c r="A2" s="809" t="s">
        <v>415</v>
      </c>
      <c r="B2" s="810"/>
      <c r="C2" s="811"/>
      <c r="D2" s="811"/>
      <c r="E2" s="811"/>
      <c r="F2" s="811"/>
      <c r="G2" s="811"/>
      <c r="H2" s="812"/>
      <c r="I2" s="812"/>
      <c r="J2" s="813" t="s">
        <v>416</v>
      </c>
      <c r="O2" s="779"/>
    </row>
    <row r="3" spans="1:15" s="795" customFormat="1" ht="18.75" customHeight="1" x14ac:dyDescent="0.15">
      <c r="A3" s="1990" t="s">
        <v>13</v>
      </c>
      <c r="B3" s="1991" t="s">
        <v>417</v>
      </c>
      <c r="C3" s="1991"/>
      <c r="D3" s="1991" t="s">
        <v>418</v>
      </c>
      <c r="E3" s="1991"/>
      <c r="F3" s="1991" t="s">
        <v>419</v>
      </c>
      <c r="G3" s="1991"/>
      <c r="H3" s="1991" t="s">
        <v>56</v>
      </c>
      <c r="I3" s="1991"/>
      <c r="J3" s="1993" t="s">
        <v>152</v>
      </c>
      <c r="O3" s="814"/>
    </row>
    <row r="4" spans="1:15" s="795" customFormat="1" ht="18.75" customHeight="1" x14ac:dyDescent="0.15">
      <c r="A4" s="1990"/>
      <c r="B4" s="797" t="s">
        <v>341</v>
      </c>
      <c r="C4" s="797" t="s">
        <v>116</v>
      </c>
      <c r="D4" s="797" t="s">
        <v>341</v>
      </c>
      <c r="E4" s="797" t="s">
        <v>116</v>
      </c>
      <c r="F4" s="797" t="s">
        <v>341</v>
      </c>
      <c r="G4" s="797" t="s">
        <v>116</v>
      </c>
      <c r="H4" s="797" t="s">
        <v>341</v>
      </c>
      <c r="I4" s="797" t="s">
        <v>116</v>
      </c>
      <c r="J4" s="1993"/>
      <c r="O4" s="814"/>
    </row>
    <row r="5" spans="1:15" ht="18.75" customHeight="1" x14ac:dyDescent="0.15">
      <c r="A5" s="815"/>
      <c r="B5" s="799"/>
      <c r="C5" s="800"/>
      <c r="D5" s="799"/>
      <c r="E5" s="800"/>
      <c r="F5" s="799"/>
      <c r="G5" s="800"/>
      <c r="H5" s="816"/>
      <c r="I5" s="801"/>
      <c r="J5" s="817"/>
      <c r="O5" s="779"/>
    </row>
    <row r="6" spans="1:15" ht="18.75" customHeight="1" x14ac:dyDescent="0.15">
      <c r="A6" s="818" t="s">
        <v>56</v>
      </c>
      <c r="B6" s="805"/>
      <c r="C6" s="806"/>
      <c r="D6" s="805"/>
      <c r="E6" s="806"/>
      <c r="F6" s="805"/>
      <c r="G6" s="806"/>
      <c r="H6" s="819"/>
      <c r="I6" s="806"/>
      <c r="J6" s="820"/>
      <c r="O6" s="779"/>
    </row>
  </sheetData>
  <sheetProtection selectLockedCells="1" selectUnlockedCells="1"/>
  <mergeCells count="6">
    <mergeCell ref="H3:I3"/>
    <mergeCell ref="J3:J4"/>
    <mergeCell ref="A3:A4"/>
    <mergeCell ref="B3:C3"/>
    <mergeCell ref="D3:E3"/>
    <mergeCell ref="F3:G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
  <sheetViews>
    <sheetView zoomScale="85" zoomScaleNormal="85" workbookViewId="0">
      <selection activeCell="B5" sqref="B5"/>
    </sheetView>
  </sheetViews>
  <sheetFormatPr defaultColWidth="11.5546875" defaultRowHeight="13.5" x14ac:dyDescent="0.15"/>
  <cols>
    <col min="1" max="1" width="11.5546875" style="776"/>
    <col min="2" max="2" width="8.109375" style="776" customWidth="1"/>
    <col min="3" max="3" width="9.6640625" style="776" customWidth="1"/>
    <col min="4" max="4" width="9.109375" style="776" customWidth="1"/>
    <col min="5" max="5" width="9.5546875" style="776" customWidth="1"/>
    <col min="6" max="6" width="9.109375" style="776" customWidth="1"/>
    <col min="7" max="13" width="9.5546875" style="776" customWidth="1"/>
    <col min="14" max="14" width="9.109375" style="776" customWidth="1"/>
    <col min="15" max="15" width="10.33203125" style="776" customWidth="1"/>
    <col min="16" max="16" width="13.6640625" style="776" customWidth="1"/>
    <col min="17" max="16384" width="11.5546875" style="776"/>
  </cols>
  <sheetData>
    <row r="1" spans="1:16" ht="9.75" customHeight="1" x14ac:dyDescent="0.15">
      <c r="B1" s="784"/>
      <c r="C1" s="784"/>
      <c r="D1" s="784"/>
      <c r="E1" s="784"/>
      <c r="F1" s="784"/>
      <c r="G1" s="784"/>
      <c r="H1" s="784"/>
      <c r="I1" s="784"/>
      <c r="J1" s="784"/>
      <c r="K1" s="784"/>
      <c r="L1" s="784"/>
      <c r="M1" s="784"/>
      <c r="N1" s="784"/>
      <c r="O1" s="784"/>
      <c r="P1" s="821"/>
    </row>
    <row r="2" spans="1:16" ht="18.75" customHeight="1" x14ac:dyDescent="0.15">
      <c r="A2" s="809" t="s">
        <v>420</v>
      </c>
      <c r="B2" s="809"/>
      <c r="C2" s="811"/>
      <c r="D2" s="822"/>
      <c r="E2" s="811"/>
      <c r="F2" s="811"/>
      <c r="G2" s="811"/>
      <c r="H2" s="811"/>
      <c r="I2" s="811"/>
      <c r="J2" s="811"/>
      <c r="K2" s="811"/>
      <c r="L2" s="811"/>
      <c r="M2" s="811"/>
      <c r="N2" s="812"/>
      <c r="O2" s="812"/>
      <c r="P2" s="823" t="s">
        <v>416</v>
      </c>
    </row>
    <row r="3" spans="1:16" s="795" customFormat="1" ht="18.75" customHeight="1" x14ac:dyDescent="0.15">
      <c r="A3" s="1995" t="s">
        <v>421</v>
      </c>
      <c r="B3" s="1991" t="s">
        <v>342</v>
      </c>
      <c r="C3" s="1991"/>
      <c r="D3" s="1991" t="s">
        <v>343</v>
      </c>
      <c r="E3" s="1991"/>
      <c r="F3" s="1991" t="s">
        <v>344</v>
      </c>
      <c r="G3" s="1991"/>
      <c r="H3" s="1991" t="s">
        <v>345</v>
      </c>
      <c r="I3" s="1991"/>
      <c r="J3" s="1991" t="s">
        <v>346</v>
      </c>
      <c r="K3" s="1991"/>
      <c r="L3" s="1991" t="s">
        <v>347</v>
      </c>
      <c r="M3" s="1991"/>
      <c r="N3" s="1991" t="s">
        <v>56</v>
      </c>
      <c r="O3" s="1991"/>
      <c r="P3" s="1994" t="s">
        <v>422</v>
      </c>
    </row>
    <row r="4" spans="1:16" s="795" customFormat="1" ht="18.75" customHeight="1" x14ac:dyDescent="0.15">
      <c r="A4" s="1995"/>
      <c r="B4" s="797" t="s">
        <v>341</v>
      </c>
      <c r="C4" s="797" t="s">
        <v>116</v>
      </c>
      <c r="D4" s="797" t="s">
        <v>341</v>
      </c>
      <c r="E4" s="797" t="s">
        <v>116</v>
      </c>
      <c r="F4" s="797" t="s">
        <v>341</v>
      </c>
      <c r="G4" s="797" t="s">
        <v>116</v>
      </c>
      <c r="H4" s="797" t="s">
        <v>341</v>
      </c>
      <c r="I4" s="797" t="s">
        <v>116</v>
      </c>
      <c r="J4" s="797" t="s">
        <v>341</v>
      </c>
      <c r="K4" s="797" t="s">
        <v>116</v>
      </c>
      <c r="L4" s="797" t="s">
        <v>341</v>
      </c>
      <c r="M4" s="797" t="s">
        <v>116</v>
      </c>
      <c r="N4" s="797" t="s">
        <v>341</v>
      </c>
      <c r="O4" s="797" t="s">
        <v>116</v>
      </c>
      <c r="P4" s="1994"/>
    </row>
    <row r="5" spans="1:16" ht="18.75" customHeight="1" x14ac:dyDescent="0.15">
      <c r="A5" s="824"/>
      <c r="B5" s="825"/>
      <c r="C5" s="1204"/>
      <c r="D5" s="825"/>
      <c r="E5" s="1204"/>
      <c r="F5" s="825"/>
      <c r="G5" s="1204"/>
      <c r="H5" s="825"/>
      <c r="I5" s="1204"/>
      <c r="J5" s="825"/>
      <c r="K5" s="1204"/>
      <c r="L5" s="825"/>
      <c r="M5" s="1204"/>
      <c r="N5" s="825"/>
      <c r="O5" s="826"/>
      <c r="P5" s="827"/>
    </row>
    <row r="6" spans="1:16" ht="18.75" customHeight="1" x14ac:dyDescent="0.15">
      <c r="A6" s="828"/>
      <c r="B6" s="829"/>
      <c r="C6" s="830"/>
      <c r="D6" s="829"/>
      <c r="E6" s="830"/>
      <c r="F6" s="829"/>
      <c r="G6" s="830"/>
      <c r="H6" s="829"/>
      <c r="I6" s="830"/>
      <c r="J6" s="829"/>
      <c r="K6" s="830"/>
      <c r="L6" s="829"/>
      <c r="M6" s="830"/>
      <c r="N6" s="829"/>
      <c r="O6" s="1203"/>
      <c r="P6" s="831"/>
    </row>
    <row r="7" spans="1:16" ht="18.75" customHeight="1" x14ac:dyDescent="0.15">
      <c r="A7" s="832"/>
      <c r="B7" s="833"/>
      <c r="C7" s="834"/>
      <c r="D7" s="833"/>
      <c r="E7" s="834"/>
      <c r="F7" s="833"/>
      <c r="G7" s="834"/>
      <c r="H7" s="833"/>
      <c r="I7" s="834"/>
      <c r="J7" s="833"/>
      <c r="K7" s="834"/>
      <c r="L7" s="833"/>
      <c r="M7" s="834"/>
      <c r="N7" s="833"/>
      <c r="O7" s="806"/>
      <c r="P7" s="835"/>
    </row>
  </sheetData>
  <sheetProtection selectLockedCells="1" selectUnlockedCells="1"/>
  <mergeCells count="9">
    <mergeCell ref="L3:M3"/>
    <mergeCell ref="N3:O3"/>
    <mergeCell ref="P3:P4"/>
    <mergeCell ref="A3:A4"/>
    <mergeCell ref="B3:C3"/>
    <mergeCell ref="D3:E3"/>
    <mergeCell ref="F3:G3"/>
    <mergeCell ref="H3:I3"/>
    <mergeCell ref="J3:K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2"/>
  <sheetViews>
    <sheetView workbookViewId="0"/>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9.5546875" style="776" customWidth="1"/>
    <col min="6" max="6" width="9.109375" style="776" customWidth="1"/>
    <col min="7" max="7" width="9.5546875" style="776" customWidth="1"/>
    <col min="8" max="8" width="9.109375" style="776" customWidth="1"/>
    <col min="9" max="9" width="10.33203125" style="776" customWidth="1"/>
    <col min="10" max="10" width="6.44140625" style="776" customWidth="1"/>
    <col min="11" max="16384" width="11.5546875" style="776"/>
  </cols>
  <sheetData>
    <row r="1" spans="1:16" x14ac:dyDescent="0.15">
      <c r="A1" s="788"/>
      <c r="B1" s="788"/>
      <c r="C1" s="788"/>
      <c r="D1" s="788"/>
      <c r="E1" s="788"/>
      <c r="F1" s="788"/>
      <c r="G1" s="788"/>
      <c r="H1" s="788"/>
      <c r="I1" s="788"/>
      <c r="J1" s="788"/>
      <c r="K1" s="788"/>
      <c r="L1" s="788"/>
      <c r="M1" s="788"/>
      <c r="N1" s="788"/>
      <c r="O1" s="779"/>
      <c r="P1" s="803"/>
    </row>
    <row r="2" spans="1:16" x14ac:dyDescent="0.15">
      <c r="A2" s="836" t="s">
        <v>423</v>
      </c>
      <c r="B2" s="779"/>
      <c r="C2" s="779"/>
      <c r="D2" s="779"/>
      <c r="E2" s="779"/>
      <c r="F2" s="779"/>
      <c r="G2" s="779"/>
      <c r="H2" s="779"/>
      <c r="I2" s="779"/>
      <c r="J2" s="779"/>
      <c r="O2" s="779"/>
      <c r="P2" s="803"/>
    </row>
    <row r="3" spans="1:16" x14ac:dyDescent="0.15">
      <c r="A3" s="836" t="s">
        <v>424</v>
      </c>
      <c r="B3" s="779"/>
      <c r="C3" s="779"/>
      <c r="D3" s="779"/>
      <c r="E3" s="779"/>
      <c r="F3" s="779"/>
      <c r="G3" s="779"/>
      <c r="H3" s="779"/>
      <c r="I3" s="779"/>
      <c r="J3" s="779"/>
      <c r="O3" s="779"/>
      <c r="P3" s="803"/>
    </row>
    <row r="4" spans="1:16" x14ac:dyDescent="0.15">
      <c r="A4" s="836" t="s">
        <v>425</v>
      </c>
      <c r="B4" s="779"/>
      <c r="C4" s="779"/>
      <c r="D4" s="779"/>
      <c r="E4" s="779"/>
      <c r="F4" s="779"/>
      <c r="G4" s="779"/>
      <c r="H4" s="779"/>
      <c r="I4" s="779"/>
      <c r="J4" s="779"/>
      <c r="O4" s="779"/>
      <c r="P4" s="803"/>
    </row>
    <row r="5" spans="1:16" x14ac:dyDescent="0.15">
      <c r="A5" s="836" t="s">
        <v>426</v>
      </c>
      <c r="B5" s="779"/>
      <c r="C5" s="779"/>
      <c r="D5" s="779"/>
      <c r="E5" s="779"/>
      <c r="F5" s="779"/>
      <c r="G5" s="779"/>
      <c r="H5" s="779"/>
      <c r="I5" s="779"/>
      <c r="J5" s="779"/>
      <c r="O5" s="779"/>
      <c r="P5" s="803"/>
    </row>
    <row r="6" spans="1:16" x14ac:dyDescent="0.15">
      <c r="A6" s="836" t="s">
        <v>427</v>
      </c>
      <c r="B6" s="779"/>
      <c r="C6" s="779"/>
      <c r="D6" s="779"/>
      <c r="E6" s="779"/>
      <c r="F6" s="779"/>
      <c r="G6" s="779"/>
      <c r="H6" s="779"/>
      <c r="I6" s="779"/>
      <c r="J6" s="779"/>
      <c r="O6" s="779"/>
      <c r="P6" s="803"/>
    </row>
    <row r="7" spans="1:16" x14ac:dyDescent="0.15">
      <c r="A7" s="836" t="s">
        <v>428</v>
      </c>
      <c r="B7" s="779"/>
      <c r="C7" s="779"/>
      <c r="D7" s="779"/>
      <c r="E7" s="779"/>
      <c r="F7" s="779"/>
      <c r="G7" s="779"/>
      <c r="H7" s="779"/>
      <c r="I7" s="779"/>
      <c r="J7" s="779"/>
      <c r="O7" s="779"/>
      <c r="P7" s="803"/>
    </row>
    <row r="8" spans="1:16" x14ac:dyDescent="0.15">
      <c r="A8" s="836" t="s">
        <v>429</v>
      </c>
      <c r="B8" s="779"/>
      <c r="C8" s="779"/>
      <c r="D8" s="779"/>
      <c r="E8" s="779"/>
      <c r="F8" s="779"/>
      <c r="G8" s="779"/>
      <c r="H8" s="779"/>
      <c r="I8" s="779"/>
      <c r="J8" s="779"/>
      <c r="O8" s="779"/>
      <c r="P8" s="803"/>
    </row>
    <row r="9" spans="1:16" x14ac:dyDescent="0.15">
      <c r="A9" s="836" t="s">
        <v>430</v>
      </c>
      <c r="B9" s="779"/>
      <c r="C9" s="779"/>
      <c r="D9" s="779"/>
      <c r="E9" s="779"/>
      <c r="F9" s="779"/>
      <c r="G9" s="779"/>
      <c r="H9" s="779"/>
      <c r="I9" s="779"/>
      <c r="J9" s="779"/>
      <c r="O9" s="779"/>
      <c r="P9" s="803"/>
    </row>
    <row r="10" spans="1:16" x14ac:dyDescent="0.15">
      <c r="A10" s="836" t="s">
        <v>431</v>
      </c>
      <c r="B10" s="779"/>
      <c r="C10" s="779"/>
      <c r="D10" s="779"/>
      <c r="E10" s="779"/>
      <c r="F10" s="779"/>
      <c r="G10" s="779"/>
      <c r="H10" s="779"/>
      <c r="I10" s="779"/>
      <c r="J10" s="779"/>
      <c r="O10" s="779"/>
      <c r="P10" s="803"/>
    </row>
    <row r="11" spans="1:16" x14ac:dyDescent="0.15">
      <c r="A11" s="836" t="s">
        <v>432</v>
      </c>
      <c r="B11" s="779"/>
      <c r="C11" s="779"/>
      <c r="D11" s="779"/>
      <c r="E11" s="779"/>
      <c r="F11" s="779"/>
      <c r="G11" s="779"/>
      <c r="H11" s="779"/>
      <c r="I11" s="779"/>
      <c r="J11" s="779"/>
      <c r="O11" s="779"/>
      <c r="P11" s="803"/>
    </row>
    <row r="12" spans="1:16" x14ac:dyDescent="0.15">
      <c r="A12" s="837" t="s">
        <v>433</v>
      </c>
      <c r="B12" s="787"/>
      <c r="C12" s="787"/>
      <c r="D12" s="787"/>
      <c r="E12" s="787"/>
      <c r="F12" s="787"/>
      <c r="G12" s="787"/>
      <c r="H12" s="787"/>
      <c r="I12" s="787"/>
      <c r="J12" s="787"/>
      <c r="K12" s="787"/>
      <c r="L12" s="787"/>
      <c r="M12" s="787"/>
      <c r="N12" s="787"/>
      <c r="O12" s="787"/>
      <c r="P12" s="828"/>
    </row>
  </sheetData>
  <sheetProtection selectLockedCells="1" selectUnlockedCells="1"/>
  <phoneticPr fontId="41" type="noConversion"/>
  <pageMargins left="0.70833333333333337" right="0.70833333333333337" top="0.74791666666666667" bottom="0.74791666666666667" header="0.51180555555555551" footer="0.51180555555555551"/>
  <pageSetup paperSize="9" scale="77" firstPageNumber="0" fitToWidth="9" fitToHeight="9"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M54"/>
  <sheetViews>
    <sheetView zoomScaleNormal="100" zoomScaleSheetLayoutView="100" workbookViewId="0">
      <selection activeCell="C6" sqref="C6:D6"/>
    </sheetView>
  </sheetViews>
  <sheetFormatPr defaultColWidth="11.5546875" defaultRowHeight="13.5" x14ac:dyDescent="0.15"/>
  <cols>
    <col min="1" max="1" width="1.5546875" style="1414" customWidth="1"/>
    <col min="2" max="2" width="14.6640625" style="1414" customWidth="1"/>
    <col min="3" max="3" width="12.44140625" style="1414" customWidth="1"/>
    <col min="4" max="4" width="11.109375" style="1414" customWidth="1"/>
    <col min="5" max="5" width="7.6640625" style="1414" customWidth="1"/>
    <col min="6" max="6" width="16.33203125" style="1414" customWidth="1"/>
    <col min="7" max="7" width="9.6640625" style="1414" customWidth="1"/>
    <col min="8" max="8" width="10.109375" style="1414" customWidth="1"/>
    <col min="9" max="9" width="1.44140625" style="1414" customWidth="1"/>
    <col min="10" max="10" width="1.109375" style="1414" customWidth="1"/>
    <col min="11" max="11" width="7.33203125" style="1414" customWidth="1"/>
    <col min="12" max="13" width="9" style="1414" customWidth="1"/>
    <col min="14" max="14" width="0.6640625" style="1414" customWidth="1"/>
    <col min="15" max="15" width="7.33203125" style="1414" customWidth="1"/>
    <col min="16" max="17" width="9" style="1414" customWidth="1"/>
    <col min="18" max="18" width="0.6640625" style="1414" customWidth="1"/>
    <col min="19" max="19" width="7.33203125" style="1414" customWidth="1"/>
    <col min="20" max="21" width="9" style="1414" customWidth="1"/>
    <col min="22" max="22" width="1.109375" style="1414" customWidth="1"/>
    <col min="23" max="23" width="7.33203125" style="1414" customWidth="1"/>
    <col min="24" max="25" width="9" style="1414" customWidth="1"/>
    <col min="26" max="26" width="1.109375" style="1414" customWidth="1"/>
    <col min="27" max="27" width="7.33203125" style="1414" customWidth="1"/>
    <col min="28" max="29" width="9" style="1414" customWidth="1"/>
    <col min="30" max="30" width="1.109375" style="1414" customWidth="1"/>
    <col min="31" max="31" width="7.33203125" style="1414" customWidth="1"/>
    <col min="32" max="33" width="9" style="1414" customWidth="1"/>
    <col min="34" max="34" width="1.109375" style="1414" customWidth="1"/>
    <col min="35" max="35" width="7.33203125" style="1414" customWidth="1"/>
    <col min="36" max="37" width="9" style="1414" customWidth="1"/>
    <col min="38" max="38" width="1.109375" style="1414" customWidth="1"/>
    <col min="39" max="39" width="7.33203125" style="1414" customWidth="1"/>
    <col min="40" max="41" width="9" style="1414" customWidth="1"/>
    <col min="42" max="42" width="1.109375" style="1414" customWidth="1"/>
    <col min="43" max="43" width="7.33203125" style="1414" customWidth="1"/>
    <col min="44" max="45" width="9" style="1414" customWidth="1"/>
    <col min="46" max="46" width="1.109375" style="1414" customWidth="1"/>
    <col min="47" max="47" width="7.33203125" style="1414" customWidth="1"/>
    <col min="48" max="49" width="9" style="1414" customWidth="1"/>
    <col min="50" max="50" width="1.109375" style="1414" customWidth="1"/>
    <col min="51" max="51" width="7.33203125" style="1414" customWidth="1"/>
    <col min="52" max="53" width="9" style="1414" customWidth="1"/>
    <col min="54" max="54" width="1.109375" style="1414" customWidth="1"/>
    <col min="55" max="55" width="7.33203125" style="1414" customWidth="1"/>
    <col min="56" max="57" width="9" style="1414" customWidth="1"/>
    <col min="58" max="58" width="1.109375" style="1414" customWidth="1"/>
    <col min="59" max="59" width="7.33203125" style="1414" customWidth="1"/>
    <col min="60" max="61" width="9" style="1414" customWidth="1"/>
    <col min="62" max="62" width="1.109375" style="1414" customWidth="1"/>
    <col min="63" max="63" width="7.33203125" style="1414" customWidth="1"/>
    <col min="64" max="65" width="9" style="1414" customWidth="1"/>
    <col min="66" max="66" width="1.109375" style="1414" customWidth="1"/>
    <col min="67" max="67" width="7.33203125" style="1414" customWidth="1"/>
    <col min="68" max="69" width="9" style="1414" customWidth="1"/>
    <col min="70" max="70" width="1.109375" style="1414" customWidth="1"/>
    <col min="71" max="71" width="7.33203125" style="1414" customWidth="1"/>
    <col min="72" max="73" width="9" style="1414" customWidth="1"/>
    <col min="74" max="74" width="1.109375" style="1414" customWidth="1"/>
    <col min="75" max="75" width="7.33203125" style="1414" customWidth="1"/>
    <col min="76" max="77" width="9" style="1414" customWidth="1"/>
    <col min="78" max="78" width="1.109375" style="1414" customWidth="1"/>
    <col min="79" max="79" width="7.33203125" style="1414" customWidth="1"/>
    <col min="80" max="81" width="9" style="1414" customWidth="1"/>
    <col min="82" max="82" width="1.109375" style="1414" customWidth="1"/>
    <col min="83" max="83" width="7.33203125" style="1414" customWidth="1"/>
    <col min="84" max="85" width="9" style="1414" customWidth="1"/>
    <col min="86" max="86" width="1.109375" style="1414" customWidth="1"/>
    <col min="87" max="87" width="7.33203125" style="1414" customWidth="1"/>
    <col min="88" max="89" width="9" style="1414" customWidth="1"/>
    <col min="90" max="90" width="1.109375" style="1414" customWidth="1"/>
    <col min="91" max="91" width="7.33203125" style="1414" customWidth="1"/>
    <col min="92" max="93" width="9" style="1414" customWidth="1"/>
    <col min="94" max="94" width="1.109375" style="1414" customWidth="1"/>
    <col min="95" max="95" width="7.33203125" style="1414" customWidth="1"/>
    <col min="96" max="97" width="9" style="1414" customWidth="1"/>
    <col min="98" max="98" width="1.109375" style="1414" customWidth="1"/>
    <col min="99" max="99" width="7.33203125" style="1414" customWidth="1"/>
    <col min="100" max="101" width="9" style="1414" customWidth="1"/>
    <col min="102" max="102" width="1.109375" style="1414" customWidth="1"/>
    <col min="103" max="103" width="7.33203125" style="1414" customWidth="1"/>
    <col min="104" max="105" width="9" style="1414" customWidth="1"/>
    <col min="106" max="106" width="1.109375" style="1414" customWidth="1"/>
    <col min="107" max="107" width="7.33203125" style="1414" customWidth="1"/>
    <col min="108" max="109" width="9" style="1414" customWidth="1"/>
    <col min="110" max="110" width="1.109375" style="1414" customWidth="1"/>
    <col min="111" max="111" width="7.33203125" style="1414" customWidth="1"/>
    <col min="112" max="113" width="9" style="1414" customWidth="1"/>
    <col min="114" max="114" width="1.109375" style="1414" customWidth="1"/>
    <col min="115" max="115" width="7.33203125" style="1414" customWidth="1"/>
    <col min="116" max="117" width="9" style="1414" customWidth="1"/>
    <col min="118" max="118" width="1.109375" style="1414" customWidth="1"/>
    <col min="119" max="119" width="7.33203125" style="1414" customWidth="1"/>
    <col min="120" max="121" width="9" style="1414" customWidth="1"/>
    <col min="122" max="122" width="1.109375" style="1414" customWidth="1"/>
    <col min="123" max="123" width="7.33203125" style="1414" customWidth="1"/>
    <col min="124" max="125" width="9" style="1414" customWidth="1"/>
    <col min="126" max="126" width="1.109375" style="1414" customWidth="1"/>
    <col min="127" max="127" width="7.33203125" style="1414" customWidth="1"/>
    <col min="128" max="129" width="9" style="1414" customWidth="1"/>
    <col min="130" max="130" width="1.109375" style="1414" customWidth="1"/>
    <col min="131" max="131" width="7.33203125" style="1414" customWidth="1"/>
    <col min="132" max="133" width="9" style="1414" customWidth="1"/>
    <col min="134" max="134" width="1.109375" style="1414" customWidth="1"/>
    <col min="135" max="135" width="7.33203125" style="1414" customWidth="1"/>
    <col min="136" max="137" width="9" style="1414" customWidth="1"/>
    <col min="138" max="138" width="1.109375" style="1414" customWidth="1"/>
    <col min="139" max="139" width="7.33203125" style="1414" customWidth="1"/>
    <col min="140" max="141" width="9" style="1414" customWidth="1"/>
    <col min="142" max="142" width="1.109375" style="1414" customWidth="1"/>
    <col min="143" max="143" width="7.33203125" style="1414" customWidth="1"/>
    <col min="144" max="145" width="9" style="1414" customWidth="1"/>
    <col min="146" max="146" width="1.109375" style="1414" customWidth="1"/>
    <col min="147" max="147" width="7.33203125" style="1414" customWidth="1"/>
    <col min="148" max="149" width="9" style="1414" customWidth="1"/>
    <col min="150" max="150" width="1.109375" style="1414" customWidth="1"/>
    <col min="151" max="151" width="7.33203125" style="1414" customWidth="1"/>
    <col min="152" max="153" width="9" style="1414" customWidth="1"/>
    <col min="154" max="154" width="1.109375" style="1414" customWidth="1"/>
    <col min="155" max="155" width="7.33203125" style="1414" customWidth="1"/>
    <col min="156" max="157" width="9" style="1414" customWidth="1"/>
    <col min="158" max="158" width="1.109375" style="1414" customWidth="1"/>
    <col min="159" max="159" width="7.33203125" style="1414" customWidth="1"/>
    <col min="160" max="161" width="9" style="1414" customWidth="1"/>
    <col min="162" max="162" width="1.109375" style="1414" customWidth="1"/>
    <col min="163" max="163" width="7.33203125" style="1414" customWidth="1"/>
    <col min="164" max="165" width="9" style="1414" customWidth="1"/>
    <col min="166" max="166" width="1.109375" style="1414" customWidth="1"/>
    <col min="167" max="167" width="7.33203125" style="1414" customWidth="1"/>
    <col min="168" max="169" width="9" style="1414" customWidth="1"/>
    <col min="170" max="16384" width="11.5546875" style="1414"/>
  </cols>
  <sheetData>
    <row r="1" spans="2:169" x14ac:dyDescent="0.15">
      <c r="K1" s="1415"/>
      <c r="L1" s="1415"/>
      <c r="M1" s="1415"/>
      <c r="N1" s="1415"/>
      <c r="O1" s="1415"/>
      <c r="P1" s="1415"/>
      <c r="Q1" s="1415"/>
      <c r="R1" s="1415"/>
      <c r="S1" s="1415"/>
      <c r="T1" s="1415"/>
      <c r="U1" s="1415"/>
      <c r="W1" s="1415"/>
      <c r="X1" s="1415"/>
      <c r="Y1" s="1415"/>
      <c r="AA1" s="1415"/>
      <c r="AB1" s="1415"/>
      <c r="AC1" s="1415"/>
      <c r="AE1" s="1415"/>
      <c r="AF1" s="1415"/>
      <c r="AG1" s="1415"/>
      <c r="AI1" s="1415"/>
      <c r="AJ1" s="1415"/>
      <c r="AK1" s="1415"/>
      <c r="AM1" s="1415"/>
      <c r="AN1" s="1415"/>
      <c r="AO1" s="1415"/>
      <c r="AQ1" s="1415"/>
      <c r="AR1" s="1415"/>
      <c r="AS1" s="1415"/>
      <c r="AU1" s="1415"/>
      <c r="AV1" s="1415"/>
      <c r="AW1" s="1415"/>
      <c r="AY1" s="1415"/>
      <c r="AZ1" s="1415"/>
      <c r="BA1" s="1415"/>
      <c r="BC1" s="1415"/>
      <c r="BD1" s="1415"/>
      <c r="BE1" s="1415"/>
      <c r="BG1" s="1415"/>
      <c r="BH1" s="1415"/>
      <c r="BI1" s="1415"/>
      <c r="BK1" s="1415"/>
      <c r="BL1" s="1415"/>
      <c r="BM1" s="1415"/>
      <c r="BO1" s="1415"/>
      <c r="BP1" s="1415"/>
      <c r="BQ1" s="1415"/>
      <c r="BS1" s="1415"/>
      <c r="BT1" s="1415"/>
      <c r="BU1" s="1415"/>
      <c r="BW1" s="1415"/>
      <c r="BX1" s="1415"/>
      <c r="BY1" s="1415"/>
      <c r="CA1" s="1415"/>
      <c r="CB1" s="1415"/>
      <c r="CC1" s="1415"/>
      <c r="CE1" s="1415"/>
      <c r="CF1" s="1415"/>
      <c r="CG1" s="1415"/>
      <c r="CI1" s="1415"/>
      <c r="CJ1" s="1415"/>
      <c r="CK1" s="1415"/>
      <c r="CM1" s="1415"/>
      <c r="CN1" s="1415"/>
      <c r="CO1" s="1415"/>
      <c r="CQ1" s="1415"/>
      <c r="CR1" s="1415"/>
      <c r="CS1" s="1415"/>
      <c r="CU1" s="1415"/>
      <c r="CV1" s="1415"/>
      <c r="CW1" s="1415"/>
      <c r="CY1" s="1415"/>
      <c r="CZ1" s="1415"/>
      <c r="DA1" s="1415"/>
      <c r="DC1" s="1415"/>
      <c r="DD1" s="1415"/>
      <c r="DE1" s="1415"/>
      <c r="DG1" s="1415"/>
      <c r="DH1" s="1415"/>
      <c r="DI1" s="1415"/>
      <c r="DK1" s="1415"/>
      <c r="DL1" s="1415"/>
      <c r="DM1" s="1415"/>
      <c r="DO1" s="1415"/>
      <c r="DP1" s="1415"/>
      <c r="DQ1" s="1415"/>
      <c r="DS1" s="1415"/>
      <c r="DT1" s="1415"/>
      <c r="DU1" s="1415"/>
      <c r="DW1" s="1415"/>
      <c r="DX1" s="1415"/>
      <c r="DY1" s="1415"/>
      <c r="EA1" s="1415"/>
      <c r="EB1" s="1415"/>
      <c r="EC1" s="1415"/>
      <c r="EE1" s="1415"/>
      <c r="EF1" s="1415"/>
      <c r="EG1" s="1415"/>
      <c r="EI1" s="1415"/>
      <c r="EJ1" s="1415"/>
      <c r="EK1" s="1415"/>
      <c r="EM1" s="1415"/>
      <c r="EN1" s="1415"/>
      <c r="EO1" s="1415"/>
      <c r="EQ1" s="1415"/>
      <c r="ER1" s="1415"/>
      <c r="ES1" s="1415"/>
      <c r="EU1" s="1415"/>
      <c r="EV1" s="1415"/>
      <c r="EW1" s="1415"/>
      <c r="EY1" s="1415"/>
      <c r="EZ1" s="1415"/>
      <c r="FA1" s="1415"/>
      <c r="FC1" s="1415"/>
      <c r="FD1" s="1415"/>
      <c r="FE1" s="1415"/>
      <c r="FG1" s="1415"/>
      <c r="FH1" s="1415"/>
      <c r="FI1" s="1415"/>
      <c r="FK1" s="1415"/>
      <c r="FL1" s="1415"/>
      <c r="FM1" s="1415"/>
    </row>
    <row r="2" spans="2:169" ht="18" customHeight="1" x14ac:dyDescent="0.15">
      <c r="B2" s="2046" t="s">
        <v>722</v>
      </c>
      <c r="C2" s="2046"/>
      <c r="D2" s="2046"/>
      <c r="E2" s="2046"/>
      <c r="F2" s="2046"/>
      <c r="G2" s="2046"/>
      <c r="H2" s="2046"/>
      <c r="K2" s="2045" t="s">
        <v>723</v>
      </c>
      <c r="L2" s="2045"/>
      <c r="M2" s="2045"/>
      <c r="N2" s="1416"/>
      <c r="O2" s="2045" t="s">
        <v>724</v>
      </c>
      <c r="P2" s="2045"/>
      <c r="Q2" s="2045"/>
      <c r="R2" s="1416"/>
      <c r="S2" s="2045" t="s">
        <v>725</v>
      </c>
      <c r="T2" s="2045"/>
      <c r="U2" s="2045"/>
      <c r="W2" s="2045" t="s">
        <v>726</v>
      </c>
      <c r="X2" s="2045"/>
      <c r="Y2" s="2045"/>
      <c r="AA2" s="2045" t="s">
        <v>727</v>
      </c>
      <c r="AB2" s="2045"/>
      <c r="AC2" s="2045"/>
      <c r="AE2" s="2045" t="s">
        <v>728</v>
      </c>
      <c r="AF2" s="2045"/>
      <c r="AG2" s="2045"/>
      <c r="AI2" s="2045" t="s">
        <v>729</v>
      </c>
      <c r="AJ2" s="2045"/>
      <c r="AK2" s="2045"/>
      <c r="AM2" s="2045" t="s">
        <v>730</v>
      </c>
      <c r="AN2" s="2045"/>
      <c r="AO2" s="2045"/>
      <c r="AQ2" s="2045" t="s">
        <v>731</v>
      </c>
      <c r="AR2" s="2045"/>
      <c r="AS2" s="2045"/>
      <c r="AU2" s="2045" t="s">
        <v>732</v>
      </c>
      <c r="AV2" s="2045"/>
      <c r="AW2" s="2045"/>
      <c r="AY2" s="2045" t="s">
        <v>733</v>
      </c>
      <c r="AZ2" s="2045"/>
      <c r="BA2" s="2045"/>
      <c r="BC2" s="2045" t="s">
        <v>734</v>
      </c>
      <c r="BD2" s="2045"/>
      <c r="BE2" s="2045"/>
      <c r="BG2" s="2045" t="s">
        <v>735</v>
      </c>
      <c r="BH2" s="2045"/>
      <c r="BI2" s="2045"/>
      <c r="BK2" s="2045" t="s">
        <v>736</v>
      </c>
      <c r="BL2" s="2045"/>
      <c r="BM2" s="2045"/>
      <c r="BO2" s="2045" t="s">
        <v>737</v>
      </c>
      <c r="BP2" s="2045"/>
      <c r="BQ2" s="2045"/>
      <c r="BS2" s="2045" t="s">
        <v>738</v>
      </c>
      <c r="BT2" s="2045"/>
      <c r="BU2" s="2045"/>
      <c r="BW2" s="2045" t="s">
        <v>739</v>
      </c>
      <c r="BX2" s="2045"/>
      <c r="BY2" s="2045"/>
      <c r="CA2" s="2045" t="s">
        <v>740</v>
      </c>
      <c r="CB2" s="2045"/>
      <c r="CC2" s="2045"/>
      <c r="CE2" s="2045" t="s">
        <v>741</v>
      </c>
      <c r="CF2" s="2045"/>
      <c r="CG2" s="2045"/>
      <c r="CI2" s="2045" t="s">
        <v>742</v>
      </c>
      <c r="CJ2" s="2045"/>
      <c r="CK2" s="2045"/>
      <c r="CM2" s="2045" t="s">
        <v>743</v>
      </c>
      <c r="CN2" s="2045"/>
      <c r="CO2" s="2045"/>
      <c r="CQ2" s="2045" t="s">
        <v>744</v>
      </c>
      <c r="CR2" s="2045"/>
      <c r="CS2" s="2045"/>
      <c r="CU2" s="2045" t="s">
        <v>745</v>
      </c>
      <c r="CV2" s="2045"/>
      <c r="CW2" s="2045"/>
      <c r="CY2" s="2045" t="s">
        <v>746</v>
      </c>
      <c r="CZ2" s="2045"/>
      <c r="DA2" s="2045"/>
      <c r="DC2" s="2045" t="s">
        <v>747</v>
      </c>
      <c r="DD2" s="2045"/>
      <c r="DE2" s="2045"/>
      <c r="DG2" s="2045" t="s">
        <v>748</v>
      </c>
      <c r="DH2" s="2045"/>
      <c r="DI2" s="2045"/>
      <c r="DK2" s="2045" t="s">
        <v>749</v>
      </c>
      <c r="DL2" s="2045"/>
      <c r="DM2" s="2045"/>
      <c r="DO2" s="2045" t="s">
        <v>750</v>
      </c>
      <c r="DP2" s="2045"/>
      <c r="DQ2" s="2045"/>
      <c r="DS2" s="2045" t="s">
        <v>751</v>
      </c>
      <c r="DT2" s="2045"/>
      <c r="DU2" s="2045"/>
      <c r="DW2" s="2045" t="s">
        <v>752</v>
      </c>
      <c r="DX2" s="2045"/>
      <c r="DY2" s="2045"/>
      <c r="EA2" s="2045" t="s">
        <v>753</v>
      </c>
      <c r="EB2" s="2045"/>
      <c r="EC2" s="2045"/>
      <c r="EE2" s="2045" t="s">
        <v>754</v>
      </c>
      <c r="EF2" s="2045"/>
      <c r="EG2" s="2045"/>
      <c r="EI2" s="2045" t="s">
        <v>755</v>
      </c>
      <c r="EJ2" s="2045"/>
      <c r="EK2" s="2045"/>
      <c r="EM2" s="2045" t="s">
        <v>756</v>
      </c>
      <c r="EN2" s="2045"/>
      <c r="EO2" s="2045"/>
      <c r="EQ2" s="2045" t="s">
        <v>757</v>
      </c>
      <c r="ER2" s="2045"/>
      <c r="ES2" s="2045"/>
      <c r="EU2" s="2045" t="s">
        <v>758</v>
      </c>
      <c r="EV2" s="2045"/>
      <c r="EW2" s="2045"/>
      <c r="EY2" s="2045" t="s">
        <v>759</v>
      </c>
      <c r="EZ2" s="2045"/>
      <c r="FA2" s="2045"/>
      <c r="FC2" s="2045" t="s">
        <v>760</v>
      </c>
      <c r="FD2" s="2045"/>
      <c r="FE2" s="2045"/>
      <c r="FG2" s="2045" t="s">
        <v>761</v>
      </c>
      <c r="FH2" s="2045"/>
      <c r="FI2" s="2045"/>
      <c r="FK2" s="2045" t="s">
        <v>762</v>
      </c>
      <c r="FL2" s="2045"/>
      <c r="FM2" s="2045"/>
    </row>
    <row r="3" spans="2:169" ht="21" customHeight="1" x14ac:dyDescent="0.15">
      <c r="B3" s="2046"/>
      <c r="C3" s="2046"/>
      <c r="D3" s="2046"/>
      <c r="E3" s="2046"/>
      <c r="F3" s="2046"/>
      <c r="G3" s="2046"/>
      <c r="H3" s="2046"/>
      <c r="K3" s="1417" t="s">
        <v>763</v>
      </c>
      <c r="L3" s="1418"/>
      <c r="M3" s="1418"/>
      <c r="N3" s="1415"/>
      <c r="O3" s="1417" t="s">
        <v>763</v>
      </c>
      <c r="P3" s="1418"/>
      <c r="Q3" s="1418"/>
      <c r="R3" s="1415"/>
      <c r="S3" s="1417" t="s">
        <v>763</v>
      </c>
      <c r="T3" s="1418"/>
      <c r="U3" s="1418"/>
      <c r="W3" s="1417" t="s">
        <v>763</v>
      </c>
      <c r="X3" s="1418"/>
      <c r="Y3" s="1418"/>
      <c r="AA3" s="1417" t="s">
        <v>763</v>
      </c>
      <c r="AB3" s="1418"/>
      <c r="AC3" s="1418"/>
      <c r="AE3" s="1417" t="s">
        <v>763</v>
      </c>
      <c r="AF3" s="1418"/>
      <c r="AG3" s="1418"/>
      <c r="AI3" s="1417" t="s">
        <v>763</v>
      </c>
      <c r="AJ3" s="1418"/>
      <c r="AK3" s="1418"/>
      <c r="AM3" s="1417" t="s">
        <v>763</v>
      </c>
      <c r="AN3" s="1418"/>
      <c r="AO3" s="1418"/>
      <c r="AQ3" s="1417" t="s">
        <v>763</v>
      </c>
      <c r="AR3" s="1418"/>
      <c r="AS3" s="1418"/>
      <c r="AU3" s="1417" t="s">
        <v>763</v>
      </c>
      <c r="AV3" s="1418"/>
      <c r="AW3" s="1418"/>
      <c r="AY3" s="1417" t="s">
        <v>763</v>
      </c>
      <c r="AZ3" s="1418"/>
      <c r="BA3" s="1418"/>
      <c r="BC3" s="1417" t="s">
        <v>763</v>
      </c>
      <c r="BD3" s="1418"/>
      <c r="BE3" s="1418"/>
      <c r="BG3" s="1417" t="s">
        <v>763</v>
      </c>
      <c r="BH3" s="1418"/>
      <c r="BI3" s="1418"/>
      <c r="BK3" s="1417" t="s">
        <v>763</v>
      </c>
      <c r="BL3" s="1418"/>
      <c r="BM3" s="1418"/>
      <c r="BO3" s="1417" t="s">
        <v>763</v>
      </c>
      <c r="BP3" s="1418"/>
      <c r="BQ3" s="1418"/>
      <c r="BS3" s="1417" t="s">
        <v>763</v>
      </c>
      <c r="BT3" s="1418"/>
      <c r="BU3" s="1418"/>
      <c r="BW3" s="1417" t="s">
        <v>763</v>
      </c>
      <c r="BX3" s="1418"/>
      <c r="BY3" s="1418"/>
      <c r="CA3" s="1417" t="s">
        <v>763</v>
      </c>
      <c r="CB3" s="1418"/>
      <c r="CC3" s="1418"/>
      <c r="CE3" s="1417" t="s">
        <v>763</v>
      </c>
      <c r="CF3" s="1418"/>
      <c r="CG3" s="1418"/>
      <c r="CI3" s="1417" t="s">
        <v>763</v>
      </c>
      <c r="CJ3" s="1418"/>
      <c r="CK3" s="1418"/>
      <c r="CM3" s="1417" t="s">
        <v>763</v>
      </c>
      <c r="CN3" s="1418"/>
      <c r="CO3" s="1418"/>
      <c r="CQ3" s="1417" t="s">
        <v>763</v>
      </c>
      <c r="CR3" s="1418"/>
      <c r="CS3" s="1418"/>
      <c r="CU3" s="1417" t="s">
        <v>763</v>
      </c>
      <c r="CV3" s="1418"/>
      <c r="CW3" s="1418"/>
      <c r="CY3" s="1417" t="s">
        <v>763</v>
      </c>
      <c r="CZ3" s="1418"/>
      <c r="DA3" s="1418"/>
      <c r="DC3" s="1417" t="s">
        <v>763</v>
      </c>
      <c r="DD3" s="1418"/>
      <c r="DE3" s="1418"/>
      <c r="DG3" s="1417" t="s">
        <v>763</v>
      </c>
      <c r="DH3" s="1418"/>
      <c r="DI3" s="1418"/>
      <c r="DK3" s="1417" t="s">
        <v>763</v>
      </c>
      <c r="DL3" s="1418"/>
      <c r="DM3" s="1418"/>
      <c r="DO3" s="1417" t="s">
        <v>763</v>
      </c>
      <c r="DP3" s="1418"/>
      <c r="DQ3" s="1418"/>
      <c r="DS3" s="1417" t="s">
        <v>763</v>
      </c>
      <c r="DT3" s="1418"/>
      <c r="DU3" s="1418"/>
      <c r="DW3" s="1417" t="s">
        <v>763</v>
      </c>
      <c r="DX3" s="1418"/>
      <c r="DY3" s="1418"/>
      <c r="EA3" s="1417" t="s">
        <v>763</v>
      </c>
      <c r="EB3" s="1418"/>
      <c r="EC3" s="1418"/>
      <c r="EE3" s="1417" t="s">
        <v>763</v>
      </c>
      <c r="EF3" s="1418"/>
      <c r="EG3" s="1418"/>
      <c r="EI3" s="1417" t="s">
        <v>763</v>
      </c>
      <c r="EJ3" s="1418"/>
      <c r="EK3" s="1418"/>
      <c r="EM3" s="1417" t="s">
        <v>763</v>
      </c>
      <c r="EN3" s="1418"/>
      <c r="EO3" s="1418"/>
      <c r="EQ3" s="1417" t="s">
        <v>763</v>
      </c>
      <c r="ER3" s="1418"/>
      <c r="ES3" s="1418"/>
      <c r="EU3" s="1417" t="s">
        <v>763</v>
      </c>
      <c r="EV3" s="1418"/>
      <c r="EW3" s="1418"/>
      <c r="EY3" s="1417" t="s">
        <v>763</v>
      </c>
      <c r="EZ3" s="1418"/>
      <c r="FA3" s="1418"/>
      <c r="FC3" s="1417" t="s">
        <v>763</v>
      </c>
      <c r="FD3" s="1418"/>
      <c r="FE3" s="1418"/>
      <c r="FG3" s="1417" t="s">
        <v>763</v>
      </c>
      <c r="FH3" s="1418"/>
      <c r="FI3" s="1418"/>
      <c r="FK3" s="1417" t="s">
        <v>763</v>
      </c>
      <c r="FL3" s="1418"/>
      <c r="FM3" s="1418"/>
    </row>
    <row r="4" spans="2:169" ht="21" customHeight="1" x14ac:dyDescent="0.15">
      <c r="K4" s="1419" t="s">
        <v>764</v>
      </c>
      <c r="L4" s="1420"/>
      <c r="M4" s="1420"/>
      <c r="N4" s="1415"/>
      <c r="O4" s="1419" t="s">
        <v>764</v>
      </c>
      <c r="P4" s="1420"/>
      <c r="Q4" s="1420"/>
      <c r="R4" s="1415"/>
      <c r="S4" s="1419" t="s">
        <v>764</v>
      </c>
      <c r="T4" s="1420"/>
      <c r="U4" s="1420"/>
      <c r="W4" s="1419" t="s">
        <v>764</v>
      </c>
      <c r="X4" s="1420"/>
      <c r="Y4" s="1420"/>
      <c r="AA4" s="1419" t="s">
        <v>764</v>
      </c>
      <c r="AB4" s="1420"/>
      <c r="AC4" s="1420"/>
      <c r="AE4" s="1419" t="s">
        <v>764</v>
      </c>
      <c r="AF4" s="1420"/>
      <c r="AG4" s="1420"/>
      <c r="AI4" s="1419" t="s">
        <v>764</v>
      </c>
      <c r="AJ4" s="1420"/>
      <c r="AK4" s="1420"/>
      <c r="AM4" s="1419" t="s">
        <v>764</v>
      </c>
      <c r="AN4" s="1420"/>
      <c r="AO4" s="1420"/>
      <c r="AQ4" s="1419" t="s">
        <v>764</v>
      </c>
      <c r="AR4" s="1420"/>
      <c r="AS4" s="1420"/>
      <c r="AU4" s="1419" t="s">
        <v>764</v>
      </c>
      <c r="AV4" s="1420"/>
      <c r="AW4" s="1420"/>
      <c r="AY4" s="1419" t="s">
        <v>764</v>
      </c>
      <c r="AZ4" s="1420"/>
      <c r="BA4" s="1420"/>
      <c r="BC4" s="1419" t="s">
        <v>764</v>
      </c>
      <c r="BD4" s="1420"/>
      <c r="BE4" s="1420"/>
      <c r="BG4" s="1419" t="s">
        <v>764</v>
      </c>
      <c r="BH4" s="1420"/>
      <c r="BI4" s="1420"/>
      <c r="BK4" s="1419" t="s">
        <v>764</v>
      </c>
      <c r="BL4" s="1420"/>
      <c r="BM4" s="1420"/>
      <c r="BO4" s="1419" t="s">
        <v>764</v>
      </c>
      <c r="BP4" s="1420"/>
      <c r="BQ4" s="1420"/>
      <c r="BS4" s="1419" t="s">
        <v>764</v>
      </c>
      <c r="BT4" s="1420"/>
      <c r="BU4" s="1420"/>
      <c r="BW4" s="1419" t="s">
        <v>764</v>
      </c>
      <c r="BX4" s="1420"/>
      <c r="BY4" s="1420"/>
      <c r="CA4" s="1419" t="s">
        <v>764</v>
      </c>
      <c r="CB4" s="1420"/>
      <c r="CC4" s="1420"/>
      <c r="CE4" s="1419" t="s">
        <v>764</v>
      </c>
      <c r="CF4" s="1420"/>
      <c r="CG4" s="1420"/>
      <c r="CI4" s="1419" t="s">
        <v>764</v>
      </c>
      <c r="CJ4" s="1420"/>
      <c r="CK4" s="1420"/>
      <c r="CM4" s="1419" t="s">
        <v>764</v>
      </c>
      <c r="CN4" s="1420"/>
      <c r="CO4" s="1420"/>
      <c r="CQ4" s="1419" t="s">
        <v>764</v>
      </c>
      <c r="CR4" s="1420"/>
      <c r="CS4" s="1420"/>
      <c r="CU4" s="1419" t="s">
        <v>764</v>
      </c>
      <c r="CV4" s="1420"/>
      <c r="CW4" s="1420"/>
      <c r="CY4" s="1419" t="s">
        <v>764</v>
      </c>
      <c r="CZ4" s="1420"/>
      <c r="DA4" s="1420"/>
      <c r="DC4" s="1419" t="s">
        <v>764</v>
      </c>
      <c r="DD4" s="1420"/>
      <c r="DE4" s="1420"/>
      <c r="DG4" s="1419" t="s">
        <v>764</v>
      </c>
      <c r="DH4" s="1420"/>
      <c r="DI4" s="1420"/>
      <c r="DK4" s="1419" t="s">
        <v>764</v>
      </c>
      <c r="DL4" s="1420"/>
      <c r="DM4" s="1420"/>
      <c r="DO4" s="1419" t="s">
        <v>764</v>
      </c>
      <c r="DP4" s="1420"/>
      <c r="DQ4" s="1420"/>
      <c r="DS4" s="1419" t="s">
        <v>764</v>
      </c>
      <c r="DT4" s="1420"/>
      <c r="DU4" s="1420"/>
      <c r="DW4" s="1419" t="s">
        <v>764</v>
      </c>
      <c r="DX4" s="1420"/>
      <c r="DY4" s="1420"/>
      <c r="EA4" s="1419" t="s">
        <v>764</v>
      </c>
      <c r="EB4" s="1420"/>
      <c r="EC4" s="1420"/>
      <c r="EE4" s="1419" t="s">
        <v>764</v>
      </c>
      <c r="EF4" s="1420"/>
      <c r="EG4" s="1420"/>
      <c r="EI4" s="1419" t="s">
        <v>764</v>
      </c>
      <c r="EJ4" s="1420"/>
      <c r="EK4" s="1420"/>
      <c r="EM4" s="1419" t="s">
        <v>764</v>
      </c>
      <c r="EN4" s="1420"/>
      <c r="EO4" s="1420"/>
      <c r="EQ4" s="1419" t="s">
        <v>764</v>
      </c>
      <c r="ER4" s="1420"/>
      <c r="ES4" s="1420"/>
      <c r="EU4" s="1419" t="s">
        <v>764</v>
      </c>
      <c r="EV4" s="1420"/>
      <c r="EW4" s="1420"/>
      <c r="EY4" s="1419" t="s">
        <v>764</v>
      </c>
      <c r="EZ4" s="1420"/>
      <c r="FA4" s="1420"/>
      <c r="FC4" s="1419" t="s">
        <v>764</v>
      </c>
      <c r="FD4" s="1420"/>
      <c r="FE4" s="1420"/>
      <c r="FG4" s="1419" t="s">
        <v>764</v>
      </c>
      <c r="FH4" s="1420"/>
      <c r="FI4" s="1420"/>
      <c r="FK4" s="1419" t="s">
        <v>764</v>
      </c>
      <c r="FL4" s="1420"/>
      <c r="FM4" s="1420"/>
    </row>
    <row r="5" spans="2:169" ht="21" customHeight="1" x14ac:dyDescent="0.15">
      <c r="K5" s="1421" t="s">
        <v>765</v>
      </c>
      <c r="L5" s="1422"/>
      <c r="M5" s="1422"/>
      <c r="N5" s="1415"/>
      <c r="O5" s="1421" t="s">
        <v>765</v>
      </c>
      <c r="P5" s="1422"/>
      <c r="Q5" s="1422"/>
      <c r="R5" s="1415"/>
      <c r="S5" s="1421" t="s">
        <v>765</v>
      </c>
      <c r="T5" s="1422"/>
      <c r="U5" s="1422"/>
      <c r="W5" s="1421" t="s">
        <v>765</v>
      </c>
      <c r="X5" s="1422"/>
      <c r="Y5" s="1422"/>
      <c r="AA5" s="1421" t="s">
        <v>765</v>
      </c>
      <c r="AB5" s="1422"/>
      <c r="AC5" s="1422"/>
      <c r="AE5" s="1421" t="s">
        <v>765</v>
      </c>
      <c r="AF5" s="1422"/>
      <c r="AG5" s="1422"/>
      <c r="AI5" s="1421" t="s">
        <v>765</v>
      </c>
      <c r="AJ5" s="1422"/>
      <c r="AK5" s="1422"/>
      <c r="AM5" s="1421" t="s">
        <v>765</v>
      </c>
      <c r="AN5" s="1422"/>
      <c r="AO5" s="1422"/>
      <c r="AQ5" s="1421" t="s">
        <v>765</v>
      </c>
      <c r="AR5" s="1422"/>
      <c r="AS5" s="1422"/>
      <c r="AU5" s="1421" t="s">
        <v>765</v>
      </c>
      <c r="AV5" s="1422"/>
      <c r="AW5" s="1422"/>
      <c r="AY5" s="1421" t="s">
        <v>765</v>
      </c>
      <c r="AZ5" s="1422"/>
      <c r="BA5" s="1422"/>
      <c r="BC5" s="1421" t="s">
        <v>765</v>
      </c>
      <c r="BD5" s="1422"/>
      <c r="BE5" s="1422"/>
      <c r="BG5" s="1421" t="s">
        <v>765</v>
      </c>
      <c r="BH5" s="1422"/>
      <c r="BI5" s="1422"/>
      <c r="BK5" s="1421" t="s">
        <v>765</v>
      </c>
      <c r="BL5" s="1422"/>
      <c r="BM5" s="1422"/>
      <c r="BO5" s="1421" t="s">
        <v>765</v>
      </c>
      <c r="BP5" s="1422"/>
      <c r="BQ5" s="1422"/>
      <c r="BS5" s="1421" t="s">
        <v>765</v>
      </c>
      <c r="BT5" s="1422"/>
      <c r="BU5" s="1422"/>
      <c r="BW5" s="1421" t="s">
        <v>765</v>
      </c>
      <c r="BX5" s="1422"/>
      <c r="BY5" s="1422"/>
      <c r="CA5" s="1421" t="s">
        <v>765</v>
      </c>
      <c r="CB5" s="1422"/>
      <c r="CC5" s="1422"/>
      <c r="CE5" s="1421" t="s">
        <v>765</v>
      </c>
      <c r="CF5" s="1422"/>
      <c r="CG5" s="1422"/>
      <c r="CI5" s="1421" t="s">
        <v>765</v>
      </c>
      <c r="CJ5" s="1422"/>
      <c r="CK5" s="1422"/>
      <c r="CM5" s="1421" t="s">
        <v>765</v>
      </c>
      <c r="CN5" s="1422"/>
      <c r="CO5" s="1422"/>
      <c r="CQ5" s="1421" t="s">
        <v>765</v>
      </c>
      <c r="CR5" s="1422"/>
      <c r="CS5" s="1422"/>
      <c r="CU5" s="1421" t="s">
        <v>765</v>
      </c>
      <c r="CV5" s="1422"/>
      <c r="CW5" s="1422"/>
      <c r="CY5" s="1421" t="s">
        <v>765</v>
      </c>
      <c r="CZ5" s="1422"/>
      <c r="DA5" s="1422"/>
      <c r="DC5" s="1421" t="s">
        <v>765</v>
      </c>
      <c r="DD5" s="1422"/>
      <c r="DE5" s="1422"/>
      <c r="DG5" s="1421" t="s">
        <v>765</v>
      </c>
      <c r="DH5" s="1422"/>
      <c r="DI5" s="1422"/>
      <c r="DK5" s="1421" t="s">
        <v>765</v>
      </c>
      <c r="DL5" s="1422"/>
      <c r="DM5" s="1422"/>
      <c r="DO5" s="1421" t="s">
        <v>765</v>
      </c>
      <c r="DP5" s="1422"/>
      <c r="DQ5" s="1422"/>
      <c r="DS5" s="1421" t="s">
        <v>765</v>
      </c>
      <c r="DT5" s="1422"/>
      <c r="DU5" s="1422"/>
      <c r="DW5" s="1421" t="s">
        <v>765</v>
      </c>
      <c r="DX5" s="1422"/>
      <c r="DY5" s="1422"/>
      <c r="EA5" s="1421" t="s">
        <v>765</v>
      </c>
      <c r="EB5" s="1422"/>
      <c r="EC5" s="1422"/>
      <c r="EE5" s="1421" t="s">
        <v>765</v>
      </c>
      <c r="EF5" s="1422"/>
      <c r="EG5" s="1422"/>
      <c r="EI5" s="1421" t="s">
        <v>765</v>
      </c>
      <c r="EJ5" s="1422"/>
      <c r="EK5" s="1422"/>
      <c r="EM5" s="1421" t="s">
        <v>765</v>
      </c>
      <c r="EN5" s="1422"/>
      <c r="EO5" s="1422"/>
      <c r="EQ5" s="1421" t="s">
        <v>765</v>
      </c>
      <c r="ER5" s="1422"/>
      <c r="ES5" s="1422"/>
      <c r="EU5" s="1421" t="s">
        <v>765</v>
      </c>
      <c r="EV5" s="1422"/>
      <c r="EW5" s="1422"/>
      <c r="EY5" s="1421" t="s">
        <v>765</v>
      </c>
      <c r="EZ5" s="1422"/>
      <c r="FA5" s="1422"/>
      <c r="FC5" s="1421" t="s">
        <v>765</v>
      </c>
      <c r="FD5" s="1422"/>
      <c r="FE5" s="1422"/>
      <c r="FG5" s="1421" t="s">
        <v>765</v>
      </c>
      <c r="FH5" s="1422"/>
      <c r="FI5" s="1422"/>
      <c r="FK5" s="1421" t="s">
        <v>765</v>
      </c>
      <c r="FL5" s="1422"/>
      <c r="FM5" s="1422"/>
    </row>
    <row r="6" spans="2:169" ht="21" customHeight="1" x14ac:dyDescent="0.15">
      <c r="B6" s="1423" t="s">
        <v>766</v>
      </c>
      <c r="C6" s="1424"/>
      <c r="D6" s="1425"/>
      <c r="E6" s="1415"/>
      <c r="F6" s="1423" t="s">
        <v>767</v>
      </c>
      <c r="G6" s="1426">
        <f>C15</f>
        <v>0</v>
      </c>
      <c r="H6" s="1423" t="s">
        <v>768</v>
      </c>
      <c r="K6" s="2043" t="s">
        <v>769</v>
      </c>
      <c r="L6" s="1427" t="s">
        <v>770</v>
      </c>
      <c r="M6" s="1428"/>
      <c r="N6" s="1415"/>
      <c r="O6" s="2043" t="s">
        <v>769</v>
      </c>
      <c r="P6" s="1427" t="s">
        <v>770</v>
      </c>
      <c r="Q6" s="1428"/>
      <c r="R6" s="1415"/>
      <c r="S6" s="2043" t="s">
        <v>769</v>
      </c>
      <c r="T6" s="1427" t="s">
        <v>770</v>
      </c>
      <c r="U6" s="1428"/>
      <c r="W6" s="2043" t="s">
        <v>769</v>
      </c>
      <c r="X6" s="1427" t="s">
        <v>770</v>
      </c>
      <c r="Y6" s="1428"/>
      <c r="AA6" s="2043" t="s">
        <v>769</v>
      </c>
      <c r="AB6" s="1427" t="s">
        <v>770</v>
      </c>
      <c r="AC6" s="1428"/>
      <c r="AE6" s="2043" t="s">
        <v>769</v>
      </c>
      <c r="AF6" s="1427" t="s">
        <v>770</v>
      </c>
      <c r="AG6" s="1428"/>
      <c r="AI6" s="2043" t="s">
        <v>769</v>
      </c>
      <c r="AJ6" s="1427" t="s">
        <v>770</v>
      </c>
      <c r="AK6" s="1428"/>
      <c r="AM6" s="2043" t="s">
        <v>769</v>
      </c>
      <c r="AN6" s="1427" t="s">
        <v>770</v>
      </c>
      <c r="AO6" s="1428"/>
      <c r="AQ6" s="2043" t="s">
        <v>769</v>
      </c>
      <c r="AR6" s="1427" t="s">
        <v>770</v>
      </c>
      <c r="AS6" s="1428"/>
      <c r="AU6" s="2043" t="s">
        <v>769</v>
      </c>
      <c r="AV6" s="1427" t="s">
        <v>770</v>
      </c>
      <c r="AW6" s="1428"/>
      <c r="AY6" s="2043" t="s">
        <v>769</v>
      </c>
      <c r="AZ6" s="1427" t="s">
        <v>770</v>
      </c>
      <c r="BA6" s="1428"/>
      <c r="BC6" s="2043" t="s">
        <v>769</v>
      </c>
      <c r="BD6" s="1427" t="s">
        <v>770</v>
      </c>
      <c r="BE6" s="1428"/>
      <c r="BG6" s="2043" t="s">
        <v>769</v>
      </c>
      <c r="BH6" s="1427" t="s">
        <v>770</v>
      </c>
      <c r="BI6" s="1428"/>
      <c r="BK6" s="2043" t="s">
        <v>769</v>
      </c>
      <c r="BL6" s="1427" t="s">
        <v>770</v>
      </c>
      <c r="BM6" s="1428"/>
      <c r="BO6" s="2043" t="s">
        <v>769</v>
      </c>
      <c r="BP6" s="1427" t="s">
        <v>770</v>
      </c>
      <c r="BQ6" s="1428"/>
      <c r="BS6" s="2043" t="s">
        <v>769</v>
      </c>
      <c r="BT6" s="1427" t="s">
        <v>770</v>
      </c>
      <c r="BU6" s="1428"/>
      <c r="BW6" s="2043" t="s">
        <v>769</v>
      </c>
      <c r="BX6" s="1427" t="s">
        <v>770</v>
      </c>
      <c r="BY6" s="1428"/>
      <c r="CA6" s="2043" t="s">
        <v>769</v>
      </c>
      <c r="CB6" s="1427" t="s">
        <v>770</v>
      </c>
      <c r="CC6" s="1428"/>
      <c r="CE6" s="2043" t="s">
        <v>769</v>
      </c>
      <c r="CF6" s="1427" t="s">
        <v>770</v>
      </c>
      <c r="CG6" s="1428"/>
      <c r="CI6" s="2043" t="s">
        <v>769</v>
      </c>
      <c r="CJ6" s="1427" t="s">
        <v>770</v>
      </c>
      <c r="CK6" s="1428"/>
      <c r="CM6" s="2043" t="s">
        <v>769</v>
      </c>
      <c r="CN6" s="1427" t="s">
        <v>770</v>
      </c>
      <c r="CO6" s="1428"/>
      <c r="CQ6" s="2043" t="s">
        <v>769</v>
      </c>
      <c r="CR6" s="1427" t="s">
        <v>770</v>
      </c>
      <c r="CS6" s="1428"/>
      <c r="CU6" s="2043" t="s">
        <v>769</v>
      </c>
      <c r="CV6" s="1427" t="s">
        <v>770</v>
      </c>
      <c r="CW6" s="1428"/>
      <c r="CY6" s="2043" t="s">
        <v>769</v>
      </c>
      <c r="CZ6" s="1427" t="s">
        <v>770</v>
      </c>
      <c r="DA6" s="1428"/>
      <c r="DC6" s="2043" t="s">
        <v>769</v>
      </c>
      <c r="DD6" s="1427" t="s">
        <v>770</v>
      </c>
      <c r="DE6" s="1428"/>
      <c r="DG6" s="2043" t="s">
        <v>769</v>
      </c>
      <c r="DH6" s="1427" t="s">
        <v>770</v>
      </c>
      <c r="DI6" s="1428"/>
      <c r="DK6" s="2043" t="s">
        <v>769</v>
      </c>
      <c r="DL6" s="1427" t="s">
        <v>770</v>
      </c>
      <c r="DM6" s="1428"/>
      <c r="DO6" s="2043" t="s">
        <v>769</v>
      </c>
      <c r="DP6" s="1427" t="s">
        <v>770</v>
      </c>
      <c r="DQ6" s="1428"/>
      <c r="DS6" s="2043" t="s">
        <v>769</v>
      </c>
      <c r="DT6" s="1427" t="s">
        <v>770</v>
      </c>
      <c r="DU6" s="1428"/>
      <c r="DW6" s="2043" t="s">
        <v>769</v>
      </c>
      <c r="DX6" s="1427" t="s">
        <v>770</v>
      </c>
      <c r="DY6" s="1428"/>
      <c r="EA6" s="2043" t="s">
        <v>769</v>
      </c>
      <c r="EB6" s="1427" t="s">
        <v>770</v>
      </c>
      <c r="EC6" s="1428"/>
      <c r="EE6" s="2043" t="s">
        <v>769</v>
      </c>
      <c r="EF6" s="1427" t="s">
        <v>770</v>
      </c>
      <c r="EG6" s="1428"/>
      <c r="EI6" s="2043" t="s">
        <v>769</v>
      </c>
      <c r="EJ6" s="1427" t="s">
        <v>770</v>
      </c>
      <c r="EK6" s="1428"/>
      <c r="EM6" s="2043" t="s">
        <v>769</v>
      </c>
      <c r="EN6" s="1427" t="s">
        <v>770</v>
      </c>
      <c r="EO6" s="1428"/>
      <c r="EQ6" s="2043" t="s">
        <v>769</v>
      </c>
      <c r="ER6" s="1427" t="s">
        <v>770</v>
      </c>
      <c r="ES6" s="1428"/>
      <c r="EU6" s="2043" t="s">
        <v>769</v>
      </c>
      <c r="EV6" s="1427" t="s">
        <v>770</v>
      </c>
      <c r="EW6" s="1428"/>
      <c r="EY6" s="2043" t="s">
        <v>769</v>
      </c>
      <c r="EZ6" s="1427" t="s">
        <v>770</v>
      </c>
      <c r="FA6" s="1428"/>
      <c r="FC6" s="2043" t="s">
        <v>769</v>
      </c>
      <c r="FD6" s="1427" t="s">
        <v>770</v>
      </c>
      <c r="FE6" s="1428"/>
      <c r="FG6" s="2043" t="s">
        <v>769</v>
      </c>
      <c r="FH6" s="1427" t="s">
        <v>770</v>
      </c>
      <c r="FI6" s="1428"/>
      <c r="FK6" s="2043" t="s">
        <v>769</v>
      </c>
      <c r="FL6" s="1427" t="s">
        <v>770</v>
      </c>
      <c r="FM6" s="1428"/>
    </row>
    <row r="7" spans="2:169" ht="21" customHeight="1" x14ac:dyDescent="0.15">
      <c r="B7" s="1429" t="s">
        <v>771</v>
      </c>
      <c r="C7" s="1430"/>
      <c r="D7" s="1415" t="s">
        <v>768</v>
      </c>
      <c r="E7" s="1415"/>
      <c r="F7" s="1429" t="s">
        <v>772</v>
      </c>
      <c r="G7" s="1431">
        <f>G15+G16</f>
        <v>0</v>
      </c>
      <c r="H7" s="1429" t="s">
        <v>773</v>
      </c>
      <c r="K7" s="2044"/>
      <c r="L7" s="1417" t="s">
        <v>774</v>
      </c>
      <c r="M7" s="1428"/>
      <c r="N7" s="1415"/>
      <c r="O7" s="2044"/>
      <c r="P7" s="1417" t="s">
        <v>774</v>
      </c>
      <c r="Q7" s="1428"/>
      <c r="R7" s="1415"/>
      <c r="S7" s="2044"/>
      <c r="T7" s="1417" t="s">
        <v>774</v>
      </c>
      <c r="U7" s="1428"/>
      <c r="W7" s="2044"/>
      <c r="X7" s="1417" t="s">
        <v>774</v>
      </c>
      <c r="Y7" s="1428"/>
      <c r="AA7" s="2044"/>
      <c r="AB7" s="1417" t="s">
        <v>774</v>
      </c>
      <c r="AC7" s="1428"/>
      <c r="AE7" s="2044"/>
      <c r="AF7" s="1417" t="s">
        <v>774</v>
      </c>
      <c r="AG7" s="1428"/>
      <c r="AI7" s="2044"/>
      <c r="AJ7" s="1417" t="s">
        <v>774</v>
      </c>
      <c r="AK7" s="1428"/>
      <c r="AM7" s="2044"/>
      <c r="AN7" s="1417" t="s">
        <v>774</v>
      </c>
      <c r="AO7" s="1428"/>
      <c r="AQ7" s="2044"/>
      <c r="AR7" s="1417" t="s">
        <v>774</v>
      </c>
      <c r="AS7" s="1428"/>
      <c r="AU7" s="2044"/>
      <c r="AV7" s="1417" t="s">
        <v>774</v>
      </c>
      <c r="AW7" s="1428"/>
      <c r="AY7" s="2044"/>
      <c r="AZ7" s="1417" t="s">
        <v>774</v>
      </c>
      <c r="BA7" s="1428"/>
      <c r="BC7" s="2044"/>
      <c r="BD7" s="1417" t="s">
        <v>774</v>
      </c>
      <c r="BE7" s="1428"/>
      <c r="BG7" s="2044"/>
      <c r="BH7" s="1417" t="s">
        <v>774</v>
      </c>
      <c r="BI7" s="1428"/>
      <c r="BK7" s="2044"/>
      <c r="BL7" s="1417" t="s">
        <v>774</v>
      </c>
      <c r="BM7" s="1428"/>
      <c r="BO7" s="2044"/>
      <c r="BP7" s="1417" t="s">
        <v>774</v>
      </c>
      <c r="BQ7" s="1428"/>
      <c r="BS7" s="2044"/>
      <c r="BT7" s="1417" t="s">
        <v>774</v>
      </c>
      <c r="BU7" s="1428"/>
      <c r="BW7" s="2044"/>
      <c r="BX7" s="1417" t="s">
        <v>774</v>
      </c>
      <c r="BY7" s="1428"/>
      <c r="CA7" s="2044"/>
      <c r="CB7" s="1417" t="s">
        <v>774</v>
      </c>
      <c r="CC7" s="1428"/>
      <c r="CE7" s="2044"/>
      <c r="CF7" s="1417" t="s">
        <v>774</v>
      </c>
      <c r="CG7" s="1428"/>
      <c r="CI7" s="2044"/>
      <c r="CJ7" s="1417" t="s">
        <v>774</v>
      </c>
      <c r="CK7" s="1428"/>
      <c r="CM7" s="2044"/>
      <c r="CN7" s="1417" t="s">
        <v>774</v>
      </c>
      <c r="CO7" s="1428"/>
      <c r="CQ7" s="2044"/>
      <c r="CR7" s="1417" t="s">
        <v>774</v>
      </c>
      <c r="CS7" s="1428"/>
      <c r="CU7" s="2044"/>
      <c r="CV7" s="1417" t="s">
        <v>774</v>
      </c>
      <c r="CW7" s="1428"/>
      <c r="CY7" s="2044"/>
      <c r="CZ7" s="1417" t="s">
        <v>774</v>
      </c>
      <c r="DA7" s="1428"/>
      <c r="DC7" s="2044"/>
      <c r="DD7" s="1417" t="s">
        <v>774</v>
      </c>
      <c r="DE7" s="1428"/>
      <c r="DG7" s="2044"/>
      <c r="DH7" s="1417" t="s">
        <v>774</v>
      </c>
      <c r="DI7" s="1428"/>
      <c r="DK7" s="2044"/>
      <c r="DL7" s="1417" t="s">
        <v>774</v>
      </c>
      <c r="DM7" s="1428"/>
      <c r="DO7" s="2044"/>
      <c r="DP7" s="1417" t="s">
        <v>774</v>
      </c>
      <c r="DQ7" s="1428"/>
      <c r="DS7" s="2044"/>
      <c r="DT7" s="1417" t="s">
        <v>774</v>
      </c>
      <c r="DU7" s="1428"/>
      <c r="DW7" s="2044"/>
      <c r="DX7" s="1417" t="s">
        <v>774</v>
      </c>
      <c r="DY7" s="1428"/>
      <c r="EA7" s="2044"/>
      <c r="EB7" s="1417" t="s">
        <v>774</v>
      </c>
      <c r="EC7" s="1428"/>
      <c r="EE7" s="2044"/>
      <c r="EF7" s="1417" t="s">
        <v>774</v>
      </c>
      <c r="EG7" s="1428"/>
      <c r="EI7" s="2044"/>
      <c r="EJ7" s="1417" t="s">
        <v>774</v>
      </c>
      <c r="EK7" s="1428"/>
      <c r="EM7" s="2044"/>
      <c r="EN7" s="1417" t="s">
        <v>774</v>
      </c>
      <c r="EO7" s="1428"/>
      <c r="EQ7" s="2044"/>
      <c r="ER7" s="1417" t="s">
        <v>774</v>
      </c>
      <c r="ES7" s="1428"/>
      <c r="EU7" s="2044"/>
      <c r="EV7" s="1417" t="s">
        <v>774</v>
      </c>
      <c r="EW7" s="1428"/>
      <c r="EY7" s="2044"/>
      <c r="EZ7" s="1417" t="s">
        <v>774</v>
      </c>
      <c r="FA7" s="1428"/>
      <c r="FC7" s="2044"/>
      <c r="FD7" s="1417" t="s">
        <v>774</v>
      </c>
      <c r="FE7" s="1428"/>
      <c r="FG7" s="2044"/>
      <c r="FH7" s="1417" t="s">
        <v>774</v>
      </c>
      <c r="FI7" s="1428"/>
      <c r="FK7" s="2044"/>
      <c r="FL7" s="1417" t="s">
        <v>774</v>
      </c>
      <c r="FM7" s="1428"/>
    </row>
    <row r="8" spans="2:169" ht="21" customHeight="1" x14ac:dyDescent="0.15">
      <c r="B8" s="1429" t="s">
        <v>775</v>
      </c>
      <c r="C8" s="1429"/>
      <c r="D8" s="1415"/>
      <c r="E8" s="1415"/>
      <c r="F8" s="1429" t="s">
        <v>776</v>
      </c>
      <c r="G8" s="1431">
        <f>G15</f>
        <v>0</v>
      </c>
      <c r="H8" s="1429" t="s">
        <v>773</v>
      </c>
      <c r="K8" s="1417" t="s">
        <v>777</v>
      </c>
      <c r="L8" s="1432"/>
      <c r="M8" s="1432"/>
      <c r="N8" s="1415"/>
      <c r="O8" s="1417" t="s">
        <v>777</v>
      </c>
      <c r="P8" s="1432"/>
      <c r="Q8" s="1432"/>
      <c r="R8" s="1415"/>
      <c r="S8" s="1417" t="s">
        <v>777</v>
      </c>
      <c r="T8" s="1432"/>
      <c r="U8" s="1432"/>
      <c r="W8" s="1417" t="s">
        <v>777</v>
      </c>
      <c r="X8" s="1432"/>
      <c r="Y8" s="1432"/>
      <c r="AA8" s="1417" t="s">
        <v>777</v>
      </c>
      <c r="AB8" s="1432"/>
      <c r="AC8" s="1432"/>
      <c r="AE8" s="1417" t="s">
        <v>777</v>
      </c>
      <c r="AF8" s="1432"/>
      <c r="AG8" s="1432"/>
      <c r="AI8" s="1417" t="s">
        <v>777</v>
      </c>
      <c r="AJ8" s="1432"/>
      <c r="AK8" s="1432"/>
      <c r="AM8" s="1417" t="s">
        <v>777</v>
      </c>
      <c r="AN8" s="1432"/>
      <c r="AO8" s="1432"/>
      <c r="AQ8" s="1417" t="s">
        <v>777</v>
      </c>
      <c r="AR8" s="1432"/>
      <c r="AS8" s="1432"/>
      <c r="AU8" s="1417" t="s">
        <v>777</v>
      </c>
      <c r="AV8" s="1432"/>
      <c r="AW8" s="1432"/>
      <c r="AY8" s="1417" t="s">
        <v>777</v>
      </c>
      <c r="AZ8" s="1432"/>
      <c r="BA8" s="1432"/>
      <c r="BC8" s="1417" t="s">
        <v>777</v>
      </c>
      <c r="BD8" s="1432"/>
      <c r="BE8" s="1432"/>
      <c r="BG8" s="1417" t="s">
        <v>777</v>
      </c>
      <c r="BH8" s="1432"/>
      <c r="BI8" s="1432"/>
      <c r="BK8" s="1417" t="s">
        <v>777</v>
      </c>
      <c r="BL8" s="1432"/>
      <c r="BM8" s="1432"/>
      <c r="BO8" s="1417" t="s">
        <v>777</v>
      </c>
      <c r="BP8" s="1432"/>
      <c r="BQ8" s="1432"/>
      <c r="BS8" s="1417" t="s">
        <v>777</v>
      </c>
      <c r="BT8" s="1432"/>
      <c r="BU8" s="1432"/>
      <c r="BW8" s="1417" t="s">
        <v>777</v>
      </c>
      <c r="BX8" s="1432"/>
      <c r="BY8" s="1432"/>
      <c r="CA8" s="1417" t="s">
        <v>777</v>
      </c>
      <c r="CB8" s="1432"/>
      <c r="CC8" s="1432"/>
      <c r="CE8" s="1417" t="s">
        <v>777</v>
      </c>
      <c r="CF8" s="1432"/>
      <c r="CG8" s="1432"/>
      <c r="CI8" s="1417" t="s">
        <v>777</v>
      </c>
      <c r="CJ8" s="1432"/>
      <c r="CK8" s="1432"/>
      <c r="CM8" s="1417" t="s">
        <v>777</v>
      </c>
      <c r="CN8" s="1432"/>
      <c r="CO8" s="1432"/>
      <c r="CQ8" s="1417" t="s">
        <v>777</v>
      </c>
      <c r="CR8" s="1432"/>
      <c r="CS8" s="1432"/>
      <c r="CU8" s="1417" t="s">
        <v>777</v>
      </c>
      <c r="CV8" s="1432"/>
      <c r="CW8" s="1432"/>
      <c r="CY8" s="1417" t="s">
        <v>777</v>
      </c>
      <c r="CZ8" s="1432"/>
      <c r="DA8" s="1432"/>
      <c r="DC8" s="1417" t="s">
        <v>777</v>
      </c>
      <c r="DD8" s="1432"/>
      <c r="DE8" s="1432"/>
      <c r="DG8" s="1417" t="s">
        <v>777</v>
      </c>
      <c r="DH8" s="1432"/>
      <c r="DI8" s="1432"/>
      <c r="DK8" s="1417" t="s">
        <v>777</v>
      </c>
      <c r="DL8" s="1432"/>
      <c r="DM8" s="1432"/>
      <c r="DO8" s="1417" t="s">
        <v>777</v>
      </c>
      <c r="DP8" s="1432"/>
      <c r="DQ8" s="1432"/>
      <c r="DS8" s="1417" t="s">
        <v>777</v>
      </c>
      <c r="DT8" s="1432"/>
      <c r="DU8" s="1432"/>
      <c r="DW8" s="1417" t="s">
        <v>777</v>
      </c>
      <c r="DX8" s="1432"/>
      <c r="DY8" s="1432"/>
      <c r="EA8" s="1417" t="s">
        <v>777</v>
      </c>
      <c r="EB8" s="1432"/>
      <c r="EC8" s="1432"/>
      <c r="EE8" s="1417" t="s">
        <v>777</v>
      </c>
      <c r="EF8" s="1432"/>
      <c r="EG8" s="1432"/>
      <c r="EI8" s="1417" t="s">
        <v>777</v>
      </c>
      <c r="EJ8" s="1432"/>
      <c r="EK8" s="1432"/>
      <c r="EM8" s="1417" t="s">
        <v>777</v>
      </c>
      <c r="EN8" s="1432"/>
      <c r="EO8" s="1432"/>
      <c r="EQ8" s="1417" t="s">
        <v>777</v>
      </c>
      <c r="ER8" s="1432"/>
      <c r="ES8" s="1432"/>
      <c r="EU8" s="1417" t="s">
        <v>777</v>
      </c>
      <c r="EV8" s="1432"/>
      <c r="EW8" s="1432"/>
      <c r="EY8" s="1417" t="s">
        <v>777</v>
      </c>
      <c r="EZ8" s="1432"/>
      <c r="FA8" s="1432"/>
      <c r="FC8" s="1417" t="s">
        <v>777</v>
      </c>
      <c r="FD8" s="1432"/>
      <c r="FE8" s="1432"/>
      <c r="FG8" s="1417" t="s">
        <v>777</v>
      </c>
      <c r="FH8" s="1432"/>
      <c r="FI8" s="1432"/>
      <c r="FK8" s="1417" t="s">
        <v>777</v>
      </c>
      <c r="FL8" s="1432"/>
      <c r="FM8" s="1432"/>
    </row>
    <row r="9" spans="2:169" ht="21" customHeight="1" x14ac:dyDescent="0.15">
      <c r="B9" s="1429" t="s">
        <v>778</v>
      </c>
      <c r="C9" s="1433"/>
      <c r="D9" s="1415"/>
      <c r="E9" s="1415"/>
      <c r="F9" s="1429" t="s">
        <v>779</v>
      </c>
      <c r="G9" s="1431">
        <f>G16</f>
        <v>0</v>
      </c>
      <c r="H9" s="1429" t="s">
        <v>773</v>
      </c>
      <c r="K9" s="1434" t="s">
        <v>780</v>
      </c>
      <c r="L9" s="1435"/>
      <c r="M9" s="1435"/>
      <c r="N9" s="1415"/>
      <c r="O9" s="1434" t="s">
        <v>780</v>
      </c>
      <c r="P9" s="1435"/>
      <c r="Q9" s="1435"/>
      <c r="R9" s="1415"/>
      <c r="S9" s="1434" t="s">
        <v>780</v>
      </c>
      <c r="T9" s="1435"/>
      <c r="U9" s="1435"/>
      <c r="W9" s="1434" t="s">
        <v>780</v>
      </c>
      <c r="X9" s="1435"/>
      <c r="Y9" s="1435"/>
      <c r="AA9" s="1434" t="s">
        <v>780</v>
      </c>
      <c r="AB9" s="1435"/>
      <c r="AC9" s="1435"/>
      <c r="AE9" s="1434" t="s">
        <v>780</v>
      </c>
      <c r="AF9" s="1435"/>
      <c r="AG9" s="1435"/>
      <c r="AI9" s="1434" t="s">
        <v>780</v>
      </c>
      <c r="AJ9" s="1435"/>
      <c r="AK9" s="1435"/>
      <c r="AM9" s="1434" t="s">
        <v>780</v>
      </c>
      <c r="AN9" s="1435"/>
      <c r="AO9" s="1435"/>
      <c r="AQ9" s="1434" t="s">
        <v>780</v>
      </c>
      <c r="AR9" s="1435"/>
      <c r="AS9" s="1435"/>
      <c r="AU9" s="1434" t="s">
        <v>780</v>
      </c>
      <c r="AV9" s="1435"/>
      <c r="AW9" s="1435"/>
      <c r="AY9" s="1434" t="s">
        <v>780</v>
      </c>
      <c r="AZ9" s="1435"/>
      <c r="BA9" s="1435"/>
      <c r="BC9" s="1434" t="s">
        <v>780</v>
      </c>
      <c r="BD9" s="1435"/>
      <c r="BE9" s="1435"/>
      <c r="BG9" s="1434" t="s">
        <v>780</v>
      </c>
      <c r="BH9" s="1435"/>
      <c r="BI9" s="1435"/>
      <c r="BK9" s="1434" t="s">
        <v>780</v>
      </c>
      <c r="BL9" s="1435"/>
      <c r="BM9" s="1435"/>
      <c r="BO9" s="1434" t="s">
        <v>780</v>
      </c>
      <c r="BP9" s="1435"/>
      <c r="BQ9" s="1435"/>
      <c r="BS9" s="1434" t="s">
        <v>780</v>
      </c>
      <c r="BT9" s="1435"/>
      <c r="BU9" s="1435"/>
      <c r="BW9" s="1434" t="s">
        <v>780</v>
      </c>
      <c r="BX9" s="1435"/>
      <c r="BY9" s="1435"/>
      <c r="CA9" s="1434" t="s">
        <v>780</v>
      </c>
      <c r="CB9" s="1435"/>
      <c r="CC9" s="1435"/>
      <c r="CE9" s="1434" t="s">
        <v>780</v>
      </c>
      <c r="CF9" s="1435"/>
      <c r="CG9" s="1435"/>
      <c r="CI9" s="1434" t="s">
        <v>780</v>
      </c>
      <c r="CJ9" s="1435"/>
      <c r="CK9" s="1435"/>
      <c r="CM9" s="1434" t="s">
        <v>780</v>
      </c>
      <c r="CN9" s="1435"/>
      <c r="CO9" s="1435"/>
      <c r="CQ9" s="1434" t="s">
        <v>780</v>
      </c>
      <c r="CR9" s="1435"/>
      <c r="CS9" s="1435"/>
      <c r="CU9" s="1434" t="s">
        <v>780</v>
      </c>
      <c r="CV9" s="1435"/>
      <c r="CW9" s="1435"/>
      <c r="CY9" s="1434" t="s">
        <v>780</v>
      </c>
      <c r="CZ9" s="1435"/>
      <c r="DA9" s="1435"/>
      <c r="DC9" s="1434" t="s">
        <v>780</v>
      </c>
      <c r="DD9" s="1435"/>
      <c r="DE9" s="1435"/>
      <c r="DG9" s="1434" t="s">
        <v>780</v>
      </c>
      <c r="DH9" s="1435"/>
      <c r="DI9" s="1435"/>
      <c r="DK9" s="1434" t="s">
        <v>780</v>
      </c>
      <c r="DL9" s="1435"/>
      <c r="DM9" s="1435"/>
      <c r="DO9" s="1434" t="s">
        <v>780</v>
      </c>
      <c r="DP9" s="1435"/>
      <c r="DQ9" s="1435"/>
      <c r="DS9" s="1434" t="s">
        <v>780</v>
      </c>
      <c r="DT9" s="1435"/>
      <c r="DU9" s="1435"/>
      <c r="DW9" s="1434" t="s">
        <v>780</v>
      </c>
      <c r="DX9" s="1435"/>
      <c r="DY9" s="1435"/>
      <c r="EA9" s="1434" t="s">
        <v>780</v>
      </c>
      <c r="EB9" s="1435"/>
      <c r="EC9" s="1435"/>
      <c r="EE9" s="1434" t="s">
        <v>780</v>
      </c>
      <c r="EF9" s="1435"/>
      <c r="EG9" s="1435"/>
      <c r="EI9" s="1434" t="s">
        <v>780</v>
      </c>
      <c r="EJ9" s="1435"/>
      <c r="EK9" s="1435"/>
      <c r="EM9" s="1434" t="s">
        <v>780</v>
      </c>
      <c r="EN9" s="1435"/>
      <c r="EO9" s="1435"/>
      <c r="EQ9" s="1434" t="s">
        <v>780</v>
      </c>
      <c r="ER9" s="1435"/>
      <c r="ES9" s="1435"/>
      <c r="EU9" s="1434" t="s">
        <v>780</v>
      </c>
      <c r="EV9" s="1435"/>
      <c r="EW9" s="1435"/>
      <c r="EY9" s="1434" t="s">
        <v>780</v>
      </c>
      <c r="EZ9" s="1435"/>
      <c r="FA9" s="1435"/>
      <c r="FC9" s="1434" t="s">
        <v>780</v>
      </c>
      <c r="FD9" s="1435"/>
      <c r="FE9" s="1435"/>
      <c r="FG9" s="1434" t="s">
        <v>780</v>
      </c>
      <c r="FH9" s="1435"/>
      <c r="FI9" s="1435"/>
      <c r="FK9" s="1434" t="s">
        <v>780</v>
      </c>
      <c r="FL9" s="1435"/>
      <c r="FM9" s="1435"/>
    </row>
    <row r="10" spans="2:169" ht="21" customHeight="1" x14ac:dyDescent="0.15">
      <c r="B10" s="1429" t="s">
        <v>781</v>
      </c>
      <c r="C10" s="1433"/>
      <c r="D10" s="1436"/>
      <c r="E10" s="1415"/>
      <c r="F10" s="1429" t="s">
        <v>782</v>
      </c>
      <c r="G10" s="1431">
        <f>G17</f>
        <v>0</v>
      </c>
      <c r="H10" s="1429" t="s">
        <v>773</v>
      </c>
      <c r="K10" s="1417" t="s">
        <v>783</v>
      </c>
      <c r="L10" s="2041"/>
      <c r="M10" s="2042"/>
      <c r="N10" s="1415"/>
      <c r="O10" s="1417" t="s">
        <v>783</v>
      </c>
      <c r="P10" s="2041"/>
      <c r="Q10" s="2042"/>
      <c r="R10" s="1415"/>
      <c r="S10" s="1417" t="s">
        <v>783</v>
      </c>
      <c r="T10" s="2041"/>
      <c r="U10" s="2042"/>
      <c r="W10" s="1417" t="s">
        <v>783</v>
      </c>
      <c r="X10" s="2041"/>
      <c r="Y10" s="2042"/>
      <c r="AA10" s="1417" t="s">
        <v>783</v>
      </c>
      <c r="AB10" s="2041"/>
      <c r="AC10" s="2042"/>
      <c r="AE10" s="1417" t="s">
        <v>783</v>
      </c>
      <c r="AF10" s="2041"/>
      <c r="AG10" s="2042"/>
      <c r="AI10" s="1417" t="s">
        <v>783</v>
      </c>
      <c r="AJ10" s="2041"/>
      <c r="AK10" s="2042"/>
      <c r="AM10" s="1417" t="s">
        <v>783</v>
      </c>
      <c r="AN10" s="2041"/>
      <c r="AO10" s="2042"/>
      <c r="AQ10" s="1417" t="s">
        <v>783</v>
      </c>
      <c r="AR10" s="2041"/>
      <c r="AS10" s="2042"/>
      <c r="AU10" s="1417" t="s">
        <v>783</v>
      </c>
      <c r="AV10" s="2041"/>
      <c r="AW10" s="2042"/>
      <c r="AY10" s="1417" t="s">
        <v>783</v>
      </c>
      <c r="AZ10" s="2041"/>
      <c r="BA10" s="2042"/>
      <c r="BC10" s="1417" t="s">
        <v>783</v>
      </c>
      <c r="BD10" s="2041"/>
      <c r="BE10" s="2042"/>
      <c r="BG10" s="1417" t="s">
        <v>783</v>
      </c>
      <c r="BH10" s="2041"/>
      <c r="BI10" s="2042"/>
      <c r="BK10" s="1417" t="s">
        <v>783</v>
      </c>
      <c r="BL10" s="2041"/>
      <c r="BM10" s="2042"/>
      <c r="BO10" s="1417" t="s">
        <v>783</v>
      </c>
      <c r="BP10" s="2041"/>
      <c r="BQ10" s="2042"/>
      <c r="BS10" s="1417" t="s">
        <v>783</v>
      </c>
      <c r="BT10" s="2041"/>
      <c r="BU10" s="2042"/>
      <c r="BW10" s="1417" t="s">
        <v>783</v>
      </c>
      <c r="BX10" s="2041"/>
      <c r="BY10" s="2042"/>
      <c r="CA10" s="1417" t="s">
        <v>783</v>
      </c>
      <c r="CB10" s="2041"/>
      <c r="CC10" s="2042"/>
      <c r="CE10" s="1417" t="s">
        <v>783</v>
      </c>
      <c r="CF10" s="2041"/>
      <c r="CG10" s="2042"/>
      <c r="CI10" s="1417" t="s">
        <v>783</v>
      </c>
      <c r="CJ10" s="2041"/>
      <c r="CK10" s="2042"/>
      <c r="CM10" s="1417" t="s">
        <v>783</v>
      </c>
      <c r="CN10" s="2041"/>
      <c r="CO10" s="2042"/>
      <c r="CQ10" s="1417" t="s">
        <v>783</v>
      </c>
      <c r="CR10" s="2041"/>
      <c r="CS10" s="2042"/>
      <c r="CU10" s="1417" t="s">
        <v>783</v>
      </c>
      <c r="CV10" s="2041"/>
      <c r="CW10" s="2042"/>
      <c r="CY10" s="1417" t="s">
        <v>783</v>
      </c>
      <c r="CZ10" s="2041"/>
      <c r="DA10" s="2042"/>
      <c r="DC10" s="1417" t="s">
        <v>783</v>
      </c>
      <c r="DD10" s="2041"/>
      <c r="DE10" s="2042"/>
      <c r="DG10" s="1417" t="s">
        <v>783</v>
      </c>
      <c r="DH10" s="2041"/>
      <c r="DI10" s="2042"/>
      <c r="DK10" s="1417" t="s">
        <v>783</v>
      </c>
      <c r="DL10" s="2041"/>
      <c r="DM10" s="2042"/>
      <c r="DO10" s="1417" t="s">
        <v>783</v>
      </c>
      <c r="DP10" s="2041"/>
      <c r="DQ10" s="2042"/>
      <c r="DS10" s="1417" t="s">
        <v>783</v>
      </c>
      <c r="DT10" s="2041"/>
      <c r="DU10" s="2042"/>
      <c r="DW10" s="1417" t="s">
        <v>783</v>
      </c>
      <c r="DX10" s="2041"/>
      <c r="DY10" s="2042"/>
      <c r="EA10" s="1417" t="s">
        <v>783</v>
      </c>
      <c r="EB10" s="2041"/>
      <c r="EC10" s="2042"/>
      <c r="EE10" s="1417" t="s">
        <v>783</v>
      </c>
      <c r="EF10" s="2041"/>
      <c r="EG10" s="2042"/>
      <c r="EI10" s="1417" t="s">
        <v>783</v>
      </c>
      <c r="EJ10" s="2041"/>
      <c r="EK10" s="2042"/>
      <c r="EM10" s="1417" t="s">
        <v>783</v>
      </c>
      <c r="EN10" s="2041"/>
      <c r="EO10" s="2042"/>
      <c r="EQ10" s="1417" t="s">
        <v>783</v>
      </c>
      <c r="ER10" s="2041"/>
      <c r="ES10" s="2042"/>
      <c r="EU10" s="1417" t="s">
        <v>783</v>
      </c>
      <c r="EV10" s="2041"/>
      <c r="EW10" s="2042"/>
      <c r="EY10" s="1417" t="s">
        <v>783</v>
      </c>
      <c r="EZ10" s="2041"/>
      <c r="FA10" s="2042"/>
      <c r="FC10" s="1417" t="s">
        <v>783</v>
      </c>
      <c r="FD10" s="2041"/>
      <c r="FE10" s="2042"/>
      <c r="FG10" s="1417" t="s">
        <v>783</v>
      </c>
      <c r="FH10" s="2041"/>
      <c r="FI10" s="2042"/>
      <c r="FK10" s="1417" t="s">
        <v>783</v>
      </c>
      <c r="FL10" s="2041"/>
      <c r="FM10" s="2042"/>
    </row>
    <row r="11" spans="2:169" ht="21" customHeight="1" x14ac:dyDescent="0.15">
      <c r="B11" s="1415"/>
      <c r="C11" s="1415"/>
      <c r="D11" s="1415"/>
      <c r="E11" s="1415"/>
      <c r="F11" s="1415"/>
      <c r="G11" s="1415"/>
      <c r="H11" s="1415"/>
      <c r="K11" s="1417" t="s">
        <v>784</v>
      </c>
      <c r="L11" s="2038"/>
      <c r="M11" s="2039"/>
      <c r="N11" s="1415"/>
      <c r="O11" s="1417" t="s">
        <v>784</v>
      </c>
      <c r="P11" s="2038"/>
      <c r="Q11" s="2039"/>
      <c r="R11" s="1415"/>
      <c r="S11" s="1417" t="s">
        <v>784</v>
      </c>
      <c r="T11" s="2038"/>
      <c r="U11" s="2039"/>
      <c r="W11" s="1417" t="s">
        <v>784</v>
      </c>
      <c r="X11" s="2038"/>
      <c r="Y11" s="2039"/>
      <c r="AA11" s="1417" t="s">
        <v>784</v>
      </c>
      <c r="AB11" s="2038"/>
      <c r="AC11" s="2039"/>
      <c r="AE11" s="1417" t="s">
        <v>784</v>
      </c>
      <c r="AF11" s="2038"/>
      <c r="AG11" s="2039"/>
      <c r="AI11" s="1417" t="s">
        <v>784</v>
      </c>
      <c r="AJ11" s="2038"/>
      <c r="AK11" s="2039"/>
      <c r="AM11" s="1417" t="s">
        <v>784</v>
      </c>
      <c r="AN11" s="2038"/>
      <c r="AO11" s="2039"/>
      <c r="AQ11" s="1417" t="s">
        <v>784</v>
      </c>
      <c r="AR11" s="2038"/>
      <c r="AS11" s="2039"/>
      <c r="AU11" s="1417" t="s">
        <v>784</v>
      </c>
      <c r="AV11" s="2038"/>
      <c r="AW11" s="2039"/>
      <c r="AY11" s="1417" t="s">
        <v>784</v>
      </c>
      <c r="AZ11" s="2038"/>
      <c r="BA11" s="2039"/>
      <c r="BC11" s="1417" t="s">
        <v>784</v>
      </c>
      <c r="BD11" s="2038"/>
      <c r="BE11" s="2039"/>
      <c r="BG11" s="1417" t="s">
        <v>784</v>
      </c>
      <c r="BH11" s="2038"/>
      <c r="BI11" s="2039"/>
      <c r="BK11" s="1417" t="s">
        <v>784</v>
      </c>
      <c r="BL11" s="2038"/>
      <c r="BM11" s="2039"/>
      <c r="BO11" s="1417" t="s">
        <v>784</v>
      </c>
      <c r="BP11" s="2038"/>
      <c r="BQ11" s="2039"/>
      <c r="BS11" s="1417" t="s">
        <v>784</v>
      </c>
      <c r="BT11" s="2038"/>
      <c r="BU11" s="2039"/>
      <c r="BW11" s="1417" t="s">
        <v>784</v>
      </c>
      <c r="BX11" s="2038"/>
      <c r="BY11" s="2039"/>
      <c r="CA11" s="1417" t="s">
        <v>784</v>
      </c>
      <c r="CB11" s="2038"/>
      <c r="CC11" s="2039"/>
      <c r="CE11" s="1417" t="s">
        <v>784</v>
      </c>
      <c r="CF11" s="2038"/>
      <c r="CG11" s="2039"/>
      <c r="CI11" s="1417" t="s">
        <v>784</v>
      </c>
      <c r="CJ11" s="2038"/>
      <c r="CK11" s="2039"/>
      <c r="CM11" s="1417" t="s">
        <v>784</v>
      </c>
      <c r="CN11" s="2038"/>
      <c r="CO11" s="2039"/>
      <c r="CQ11" s="1417" t="s">
        <v>784</v>
      </c>
      <c r="CR11" s="2038"/>
      <c r="CS11" s="2039"/>
      <c r="CU11" s="1417" t="s">
        <v>784</v>
      </c>
      <c r="CV11" s="2038"/>
      <c r="CW11" s="2039"/>
      <c r="CY11" s="1417" t="s">
        <v>784</v>
      </c>
      <c r="CZ11" s="2038"/>
      <c r="DA11" s="2039"/>
      <c r="DC11" s="1417" t="s">
        <v>784</v>
      </c>
      <c r="DD11" s="2038"/>
      <c r="DE11" s="2039"/>
      <c r="DG11" s="1417" t="s">
        <v>784</v>
      </c>
      <c r="DH11" s="2038"/>
      <c r="DI11" s="2039"/>
      <c r="DK11" s="1417" t="s">
        <v>784</v>
      </c>
      <c r="DL11" s="2038"/>
      <c r="DM11" s="2039"/>
      <c r="DO11" s="1417" t="s">
        <v>784</v>
      </c>
      <c r="DP11" s="2038"/>
      <c r="DQ11" s="2039"/>
      <c r="DS11" s="1417" t="s">
        <v>784</v>
      </c>
      <c r="DT11" s="2038"/>
      <c r="DU11" s="2039"/>
      <c r="DW11" s="1417" t="s">
        <v>784</v>
      </c>
      <c r="DX11" s="2038"/>
      <c r="DY11" s="2039"/>
      <c r="EA11" s="1417" t="s">
        <v>784</v>
      </c>
      <c r="EB11" s="2038"/>
      <c r="EC11" s="2039"/>
      <c r="EE11" s="1417" t="s">
        <v>784</v>
      </c>
      <c r="EF11" s="2038"/>
      <c r="EG11" s="2039"/>
      <c r="EI11" s="1417" t="s">
        <v>784</v>
      </c>
      <c r="EJ11" s="2038"/>
      <c r="EK11" s="2039"/>
      <c r="EM11" s="1417" t="s">
        <v>784</v>
      </c>
      <c r="EN11" s="2038"/>
      <c r="EO11" s="2039"/>
      <c r="EQ11" s="1417" t="s">
        <v>784</v>
      </c>
      <c r="ER11" s="2038"/>
      <c r="ES11" s="2039"/>
      <c r="EU11" s="1417" t="s">
        <v>784</v>
      </c>
      <c r="EV11" s="2038"/>
      <c r="EW11" s="2039"/>
      <c r="EY11" s="1417" t="s">
        <v>784</v>
      </c>
      <c r="EZ11" s="2038"/>
      <c r="FA11" s="2039"/>
      <c r="FC11" s="1417" t="s">
        <v>784</v>
      </c>
      <c r="FD11" s="2038"/>
      <c r="FE11" s="2039"/>
      <c r="FG11" s="1417" t="s">
        <v>784</v>
      </c>
      <c r="FH11" s="2038"/>
      <c r="FI11" s="2039"/>
      <c r="FK11" s="1417" t="s">
        <v>784</v>
      </c>
      <c r="FL11" s="2038"/>
      <c r="FM11" s="2039"/>
    </row>
    <row r="12" spans="2:169" ht="5.25" customHeight="1" x14ac:dyDescent="0.15">
      <c r="B12" s="1415"/>
      <c r="C12" s="1415"/>
      <c r="D12" s="1415"/>
      <c r="E12" s="1415"/>
      <c r="F12" s="1415"/>
      <c r="G12" s="1415"/>
      <c r="H12" s="1415"/>
      <c r="K12" s="1415"/>
      <c r="L12" s="1415"/>
      <c r="M12" s="1415"/>
      <c r="N12" s="1415"/>
      <c r="O12" s="1415"/>
      <c r="P12" s="1415"/>
      <c r="Q12" s="1415"/>
      <c r="R12" s="1415"/>
      <c r="S12" s="1415"/>
      <c r="T12" s="1415"/>
      <c r="U12" s="1415"/>
      <c r="W12" s="1415"/>
      <c r="X12" s="1415"/>
      <c r="Y12" s="1415"/>
      <c r="AA12" s="1415"/>
      <c r="AB12" s="1415"/>
      <c r="AC12" s="1415"/>
      <c r="AE12" s="1415"/>
      <c r="AF12" s="1415"/>
      <c r="AG12" s="1415"/>
      <c r="AI12" s="1415"/>
      <c r="AJ12" s="1415"/>
      <c r="AK12" s="1415"/>
      <c r="AM12" s="1415"/>
      <c r="AN12" s="1415"/>
      <c r="AO12" s="1415"/>
      <c r="AQ12" s="1415"/>
      <c r="AR12" s="1415"/>
      <c r="AS12" s="1415"/>
      <c r="AU12" s="1415"/>
      <c r="AV12" s="1415"/>
      <c r="AW12" s="1415"/>
      <c r="AY12" s="1415"/>
      <c r="AZ12" s="1415"/>
      <c r="BA12" s="1415"/>
      <c r="BC12" s="1415"/>
      <c r="BD12" s="1415"/>
      <c r="BE12" s="1415"/>
      <c r="BG12" s="1415"/>
      <c r="BH12" s="1415"/>
      <c r="BI12" s="1415"/>
      <c r="BK12" s="1415"/>
      <c r="BL12" s="1415"/>
      <c r="BM12" s="1415"/>
      <c r="BO12" s="1415"/>
      <c r="BP12" s="1415"/>
      <c r="BQ12" s="1415"/>
      <c r="BS12" s="1415"/>
      <c r="BT12" s="1415"/>
      <c r="BU12" s="1415"/>
      <c r="BW12" s="1415"/>
      <c r="BX12" s="1415"/>
      <c r="BY12" s="1415"/>
      <c r="CA12" s="1415"/>
      <c r="CB12" s="1415"/>
      <c r="CC12" s="1415"/>
      <c r="CE12" s="1415"/>
      <c r="CF12" s="1415"/>
      <c r="CG12" s="1415"/>
      <c r="CI12" s="1415"/>
      <c r="CJ12" s="1415"/>
      <c r="CK12" s="1415"/>
      <c r="CM12" s="1415"/>
      <c r="CN12" s="1415"/>
      <c r="CO12" s="1415"/>
      <c r="CQ12" s="1415"/>
      <c r="CR12" s="1415"/>
      <c r="CS12" s="1415"/>
      <c r="CU12" s="1415"/>
      <c r="CV12" s="1415"/>
      <c r="CW12" s="1415"/>
      <c r="CY12" s="1415"/>
      <c r="CZ12" s="1415"/>
      <c r="DA12" s="1415"/>
      <c r="DC12" s="1415"/>
      <c r="DD12" s="1415"/>
      <c r="DE12" s="1415"/>
      <c r="DG12" s="1415"/>
      <c r="DH12" s="1415"/>
      <c r="DI12" s="1415"/>
      <c r="DK12" s="1415"/>
      <c r="DL12" s="1415"/>
      <c r="DM12" s="1415"/>
      <c r="DO12" s="1415"/>
      <c r="DP12" s="1415"/>
      <c r="DQ12" s="1415"/>
      <c r="DS12" s="1415"/>
      <c r="DT12" s="1415"/>
      <c r="DU12" s="1415"/>
      <c r="DW12" s="1415"/>
      <c r="DX12" s="1415"/>
      <c r="DY12" s="1415"/>
      <c r="EA12" s="1415"/>
      <c r="EB12" s="1415"/>
      <c r="EC12" s="1415"/>
      <c r="EE12" s="1415"/>
      <c r="EF12" s="1415"/>
      <c r="EG12" s="1415"/>
      <c r="EI12" s="1415"/>
      <c r="EJ12" s="1415"/>
      <c r="EK12" s="1415"/>
      <c r="EM12" s="1415"/>
      <c r="EN12" s="1415"/>
      <c r="EO12" s="1415"/>
      <c r="EQ12" s="1415"/>
      <c r="ER12" s="1415"/>
      <c r="ES12" s="1415"/>
      <c r="EU12" s="1415"/>
      <c r="EV12" s="1415"/>
      <c r="EW12" s="1415"/>
      <c r="EY12" s="1415"/>
      <c r="EZ12" s="1415"/>
      <c r="FA12" s="1415"/>
      <c r="FC12" s="1415"/>
      <c r="FD12" s="1415"/>
      <c r="FE12" s="1415"/>
      <c r="FG12" s="1415"/>
      <c r="FH12" s="1415"/>
      <c r="FI12" s="1415"/>
      <c r="FK12" s="1415"/>
      <c r="FL12" s="1415"/>
      <c r="FM12" s="1415"/>
    </row>
    <row r="13" spans="2:169" ht="18.75" customHeight="1" x14ac:dyDescent="0.15">
      <c r="B13" s="1415" t="s">
        <v>785</v>
      </c>
      <c r="C13" s="1415"/>
      <c r="D13" s="1415"/>
      <c r="E13" s="1415"/>
      <c r="F13" s="1415"/>
      <c r="G13" s="1415"/>
      <c r="H13" s="1415"/>
      <c r="K13" s="1415" t="s">
        <v>786</v>
      </c>
      <c r="L13" s="1415"/>
      <c r="M13" s="1415"/>
      <c r="N13" s="1415"/>
      <c r="O13" s="1415" t="s">
        <v>786</v>
      </c>
      <c r="P13" s="1415"/>
      <c r="Q13" s="1415"/>
      <c r="R13" s="1415"/>
      <c r="S13" s="1415" t="s">
        <v>786</v>
      </c>
      <c r="T13" s="1415"/>
      <c r="U13" s="1415"/>
      <c r="W13" s="1415" t="s">
        <v>786</v>
      </c>
      <c r="X13" s="1415"/>
      <c r="Y13" s="1415"/>
      <c r="AA13" s="1415" t="s">
        <v>786</v>
      </c>
      <c r="AB13" s="1415"/>
      <c r="AC13" s="1415"/>
      <c r="AE13" s="1415" t="s">
        <v>786</v>
      </c>
      <c r="AF13" s="1415"/>
      <c r="AG13" s="1415"/>
      <c r="AI13" s="1415" t="s">
        <v>786</v>
      </c>
      <c r="AJ13" s="1415"/>
      <c r="AK13" s="1415"/>
      <c r="AM13" s="1415" t="s">
        <v>786</v>
      </c>
      <c r="AN13" s="1415"/>
      <c r="AO13" s="1415"/>
      <c r="AQ13" s="1415" t="s">
        <v>786</v>
      </c>
      <c r="AR13" s="1415"/>
      <c r="AS13" s="1415"/>
      <c r="AU13" s="1415" t="s">
        <v>786</v>
      </c>
      <c r="AV13" s="1415"/>
      <c r="AW13" s="1415"/>
      <c r="AY13" s="1415" t="s">
        <v>786</v>
      </c>
      <c r="AZ13" s="1415"/>
      <c r="BA13" s="1415"/>
      <c r="BC13" s="1415" t="s">
        <v>786</v>
      </c>
      <c r="BD13" s="1415"/>
      <c r="BE13" s="1415"/>
      <c r="BG13" s="1415" t="s">
        <v>786</v>
      </c>
      <c r="BH13" s="1415"/>
      <c r="BI13" s="1415"/>
      <c r="BK13" s="1415" t="s">
        <v>786</v>
      </c>
      <c r="BL13" s="1415"/>
      <c r="BM13" s="1415"/>
      <c r="BO13" s="1415" t="s">
        <v>786</v>
      </c>
      <c r="BP13" s="1415"/>
      <c r="BQ13" s="1415"/>
      <c r="BS13" s="1415" t="s">
        <v>786</v>
      </c>
      <c r="BT13" s="1415"/>
      <c r="BU13" s="1415"/>
      <c r="BW13" s="1415" t="s">
        <v>786</v>
      </c>
      <c r="BX13" s="1415"/>
      <c r="BY13" s="1415"/>
      <c r="CA13" s="1415" t="s">
        <v>786</v>
      </c>
      <c r="CB13" s="1415"/>
      <c r="CC13" s="1415"/>
      <c r="CE13" s="1415" t="s">
        <v>786</v>
      </c>
      <c r="CF13" s="1415"/>
      <c r="CG13" s="1415"/>
      <c r="CI13" s="1415" t="s">
        <v>786</v>
      </c>
      <c r="CJ13" s="1415"/>
      <c r="CK13" s="1415"/>
      <c r="CM13" s="1415" t="s">
        <v>786</v>
      </c>
      <c r="CN13" s="1415"/>
      <c r="CO13" s="1415"/>
      <c r="CQ13" s="1415" t="s">
        <v>786</v>
      </c>
      <c r="CR13" s="1415"/>
      <c r="CS13" s="1415"/>
      <c r="CU13" s="1415" t="s">
        <v>786</v>
      </c>
      <c r="CV13" s="1415"/>
      <c r="CW13" s="1415"/>
      <c r="CY13" s="1415" t="s">
        <v>786</v>
      </c>
      <c r="CZ13" s="1415"/>
      <c r="DA13" s="1415"/>
      <c r="DC13" s="1415" t="s">
        <v>786</v>
      </c>
      <c r="DD13" s="1415"/>
      <c r="DE13" s="1415"/>
      <c r="DG13" s="1415" t="s">
        <v>786</v>
      </c>
      <c r="DH13" s="1415"/>
      <c r="DI13" s="1415"/>
      <c r="DK13" s="1415" t="s">
        <v>786</v>
      </c>
      <c r="DL13" s="1415"/>
      <c r="DM13" s="1415"/>
      <c r="DO13" s="1415" t="s">
        <v>786</v>
      </c>
      <c r="DP13" s="1415"/>
      <c r="DQ13" s="1415"/>
      <c r="DS13" s="1415" t="s">
        <v>786</v>
      </c>
      <c r="DT13" s="1415"/>
      <c r="DU13" s="1415"/>
      <c r="DW13" s="1415" t="s">
        <v>786</v>
      </c>
      <c r="DX13" s="1415"/>
      <c r="DY13" s="1415"/>
      <c r="EA13" s="1415" t="s">
        <v>786</v>
      </c>
      <c r="EB13" s="1415"/>
      <c r="EC13" s="1415"/>
      <c r="EE13" s="1415" t="s">
        <v>786</v>
      </c>
      <c r="EF13" s="1415"/>
      <c r="EG13" s="1415"/>
      <c r="EI13" s="1415" t="s">
        <v>786</v>
      </c>
      <c r="EJ13" s="1415"/>
      <c r="EK13" s="1415"/>
      <c r="EM13" s="1415" t="s">
        <v>786</v>
      </c>
      <c r="EN13" s="1415"/>
      <c r="EO13" s="1415"/>
      <c r="EQ13" s="1415" t="s">
        <v>786</v>
      </c>
      <c r="ER13" s="1415"/>
      <c r="ES13" s="1415"/>
      <c r="EU13" s="1415" t="s">
        <v>786</v>
      </c>
      <c r="EV13" s="1415"/>
      <c r="EW13" s="1415"/>
      <c r="EY13" s="1415" t="s">
        <v>786</v>
      </c>
      <c r="EZ13" s="1415"/>
      <c r="FA13" s="1415"/>
      <c r="FC13" s="1415" t="s">
        <v>786</v>
      </c>
      <c r="FD13" s="1415"/>
      <c r="FE13" s="1415"/>
      <c r="FG13" s="1415" t="s">
        <v>786</v>
      </c>
      <c r="FH13" s="1415"/>
      <c r="FI13" s="1415"/>
      <c r="FK13" s="1415" t="s">
        <v>786</v>
      </c>
      <c r="FL13" s="1415"/>
      <c r="FM13" s="1415"/>
    </row>
    <row r="14" spans="2:169" ht="18.75" customHeight="1" x14ac:dyDescent="0.15">
      <c r="B14" s="1437" t="s">
        <v>787</v>
      </c>
      <c r="C14" s="1437" t="s">
        <v>788</v>
      </c>
      <c r="D14" s="1437" t="s">
        <v>789</v>
      </c>
      <c r="E14" s="2040" t="s">
        <v>790</v>
      </c>
      <c r="F14" s="2040"/>
      <c r="G14" s="1437" t="s">
        <v>791</v>
      </c>
      <c r="H14" s="1437" t="s">
        <v>792</v>
      </c>
      <c r="K14" s="1438" t="s">
        <v>793</v>
      </c>
      <c r="L14" s="2022" t="s">
        <v>794</v>
      </c>
      <c r="M14" s="2023"/>
      <c r="N14" s="1415"/>
      <c r="O14" s="1438" t="s">
        <v>793</v>
      </c>
      <c r="P14" s="2022" t="s">
        <v>794</v>
      </c>
      <c r="Q14" s="2023"/>
      <c r="R14" s="1415"/>
      <c r="S14" s="1438" t="s">
        <v>793</v>
      </c>
      <c r="T14" s="2022" t="s">
        <v>794</v>
      </c>
      <c r="U14" s="2023"/>
      <c r="W14" s="1438" t="s">
        <v>793</v>
      </c>
      <c r="X14" s="2022" t="s">
        <v>794</v>
      </c>
      <c r="Y14" s="2023"/>
      <c r="AA14" s="1438" t="s">
        <v>793</v>
      </c>
      <c r="AB14" s="2022" t="s">
        <v>794</v>
      </c>
      <c r="AC14" s="2023"/>
      <c r="AE14" s="1438" t="s">
        <v>793</v>
      </c>
      <c r="AF14" s="2022" t="s">
        <v>794</v>
      </c>
      <c r="AG14" s="2023"/>
      <c r="AI14" s="1438" t="s">
        <v>793</v>
      </c>
      <c r="AJ14" s="2022" t="s">
        <v>794</v>
      </c>
      <c r="AK14" s="2023"/>
      <c r="AM14" s="1438" t="s">
        <v>793</v>
      </c>
      <c r="AN14" s="2022" t="s">
        <v>794</v>
      </c>
      <c r="AO14" s="2023"/>
      <c r="AQ14" s="1438" t="s">
        <v>793</v>
      </c>
      <c r="AR14" s="2022" t="s">
        <v>794</v>
      </c>
      <c r="AS14" s="2023"/>
      <c r="AU14" s="1438" t="s">
        <v>793</v>
      </c>
      <c r="AV14" s="2022" t="s">
        <v>794</v>
      </c>
      <c r="AW14" s="2023"/>
      <c r="AY14" s="1438" t="s">
        <v>793</v>
      </c>
      <c r="AZ14" s="2022" t="s">
        <v>794</v>
      </c>
      <c r="BA14" s="2023"/>
      <c r="BC14" s="1438" t="s">
        <v>793</v>
      </c>
      <c r="BD14" s="2022" t="s">
        <v>794</v>
      </c>
      <c r="BE14" s="2023"/>
      <c r="BG14" s="1438" t="s">
        <v>793</v>
      </c>
      <c r="BH14" s="2022" t="s">
        <v>794</v>
      </c>
      <c r="BI14" s="2023"/>
      <c r="BK14" s="1438" t="s">
        <v>793</v>
      </c>
      <c r="BL14" s="2022" t="s">
        <v>794</v>
      </c>
      <c r="BM14" s="2023"/>
      <c r="BO14" s="1438" t="s">
        <v>793</v>
      </c>
      <c r="BP14" s="2022" t="s">
        <v>794</v>
      </c>
      <c r="BQ14" s="2023"/>
      <c r="BS14" s="1438" t="s">
        <v>793</v>
      </c>
      <c r="BT14" s="2022" t="s">
        <v>794</v>
      </c>
      <c r="BU14" s="2023"/>
      <c r="BW14" s="1438" t="s">
        <v>793</v>
      </c>
      <c r="BX14" s="2022" t="s">
        <v>794</v>
      </c>
      <c r="BY14" s="2023"/>
      <c r="CA14" s="1438" t="s">
        <v>793</v>
      </c>
      <c r="CB14" s="2022" t="s">
        <v>794</v>
      </c>
      <c r="CC14" s="2023"/>
      <c r="CE14" s="1438" t="s">
        <v>793</v>
      </c>
      <c r="CF14" s="2022" t="s">
        <v>794</v>
      </c>
      <c r="CG14" s="2023"/>
      <c r="CI14" s="1438" t="s">
        <v>793</v>
      </c>
      <c r="CJ14" s="2022" t="s">
        <v>794</v>
      </c>
      <c r="CK14" s="2023"/>
      <c r="CM14" s="1438" t="s">
        <v>793</v>
      </c>
      <c r="CN14" s="2022" t="s">
        <v>794</v>
      </c>
      <c r="CO14" s="2023"/>
      <c r="CQ14" s="1438" t="s">
        <v>793</v>
      </c>
      <c r="CR14" s="2022" t="s">
        <v>794</v>
      </c>
      <c r="CS14" s="2023"/>
      <c r="CU14" s="1438" t="s">
        <v>793</v>
      </c>
      <c r="CV14" s="2022" t="s">
        <v>794</v>
      </c>
      <c r="CW14" s="2023"/>
      <c r="CY14" s="1438" t="s">
        <v>793</v>
      </c>
      <c r="CZ14" s="2022" t="s">
        <v>794</v>
      </c>
      <c r="DA14" s="2023"/>
      <c r="DC14" s="1438" t="s">
        <v>793</v>
      </c>
      <c r="DD14" s="2022" t="s">
        <v>794</v>
      </c>
      <c r="DE14" s="2023"/>
      <c r="DG14" s="1438" t="s">
        <v>793</v>
      </c>
      <c r="DH14" s="2022" t="s">
        <v>794</v>
      </c>
      <c r="DI14" s="2023"/>
      <c r="DK14" s="1438" t="s">
        <v>793</v>
      </c>
      <c r="DL14" s="2022" t="s">
        <v>794</v>
      </c>
      <c r="DM14" s="2023"/>
      <c r="DO14" s="1438" t="s">
        <v>793</v>
      </c>
      <c r="DP14" s="2022" t="s">
        <v>794</v>
      </c>
      <c r="DQ14" s="2023"/>
      <c r="DS14" s="1438" t="s">
        <v>793</v>
      </c>
      <c r="DT14" s="2022" t="s">
        <v>794</v>
      </c>
      <c r="DU14" s="2023"/>
      <c r="DW14" s="1438" t="s">
        <v>793</v>
      </c>
      <c r="DX14" s="2022" t="s">
        <v>794</v>
      </c>
      <c r="DY14" s="2023"/>
      <c r="EA14" s="1438" t="s">
        <v>793</v>
      </c>
      <c r="EB14" s="2022" t="s">
        <v>794</v>
      </c>
      <c r="EC14" s="2023"/>
      <c r="EE14" s="1438" t="s">
        <v>793</v>
      </c>
      <c r="EF14" s="2022" t="s">
        <v>794</v>
      </c>
      <c r="EG14" s="2023"/>
      <c r="EI14" s="1438" t="s">
        <v>793</v>
      </c>
      <c r="EJ14" s="2022" t="s">
        <v>794</v>
      </c>
      <c r="EK14" s="2023"/>
      <c r="EM14" s="1438" t="s">
        <v>793</v>
      </c>
      <c r="EN14" s="2022" t="s">
        <v>794</v>
      </c>
      <c r="EO14" s="2023"/>
      <c r="EQ14" s="1438" t="s">
        <v>793</v>
      </c>
      <c r="ER14" s="2022" t="s">
        <v>794</v>
      </c>
      <c r="ES14" s="2023"/>
      <c r="EU14" s="1438" t="s">
        <v>793</v>
      </c>
      <c r="EV14" s="2022" t="s">
        <v>794</v>
      </c>
      <c r="EW14" s="2023"/>
      <c r="EY14" s="1438" t="s">
        <v>793</v>
      </c>
      <c r="EZ14" s="2022" t="s">
        <v>794</v>
      </c>
      <c r="FA14" s="2023"/>
      <c r="FC14" s="1438" t="s">
        <v>793</v>
      </c>
      <c r="FD14" s="2022" t="s">
        <v>794</v>
      </c>
      <c r="FE14" s="2023"/>
      <c r="FG14" s="1438" t="s">
        <v>793</v>
      </c>
      <c r="FH14" s="2022" t="s">
        <v>794</v>
      </c>
      <c r="FI14" s="2023"/>
      <c r="FK14" s="1438" t="s">
        <v>793</v>
      </c>
      <c r="FL14" s="2022" t="s">
        <v>794</v>
      </c>
      <c r="FM14" s="2023"/>
    </row>
    <row r="15" spans="2:169" ht="18.75" customHeight="1" x14ac:dyDescent="0.15">
      <c r="B15" s="2035">
        <f>C7</f>
        <v>0</v>
      </c>
      <c r="C15" s="2037">
        <f>ROUND(SUM(M5+Q5+U5+Y5+AC5+AG5+AK5+AO5+AS5+AW5+BA5+BE5+BI5+BM5+BQ5+BU5+BY5+CC5+CG5+CK5+CO5+CS5+CW5+DA5+DE5+DI5+DM5+DQ5+DU5+DY5+EC5+EG5+EK5+EO5+ES5+EW5+FA5+FE5+FI5+FM5)/10000,4)</f>
        <v>0</v>
      </c>
      <c r="D15" s="2036">
        <f>COUNTIF(K5:FM5,"&gt;0")</f>
        <v>0</v>
      </c>
      <c r="E15" s="1439" t="s">
        <v>795</v>
      </c>
      <c r="F15" s="1440">
        <f>SUM(L15+P15+T15+X15+AB15+AF15+AJ15+AN15+AR15+AV15+AZ15+BD15+BH15+BL15+BP15+BT15+BX15+CB15+CF15+CJ15+CN15+CR15+CV15+CZ15+DD15+DH15+DL15+DP15+DT15+DX15+EB15+EF15+EJ15+EN15+ER15+EV15+EZ15+FD15+FH15+FL15)</f>
        <v>0</v>
      </c>
      <c r="G15" s="1441"/>
      <c r="H15" s="1441"/>
      <c r="K15" s="1439" t="s">
        <v>795</v>
      </c>
      <c r="L15" s="2033"/>
      <c r="M15" s="2034"/>
      <c r="N15" s="1415"/>
      <c r="O15" s="1439" t="s">
        <v>795</v>
      </c>
      <c r="P15" s="2033"/>
      <c r="Q15" s="2034"/>
      <c r="R15" s="1415"/>
      <c r="S15" s="1439" t="s">
        <v>795</v>
      </c>
      <c r="T15" s="2033"/>
      <c r="U15" s="2034"/>
      <c r="W15" s="1439" t="s">
        <v>795</v>
      </c>
      <c r="X15" s="2033"/>
      <c r="Y15" s="2034"/>
      <c r="AA15" s="1439" t="s">
        <v>795</v>
      </c>
      <c r="AB15" s="2033"/>
      <c r="AC15" s="2034"/>
      <c r="AE15" s="1439" t="s">
        <v>795</v>
      </c>
      <c r="AF15" s="2033"/>
      <c r="AG15" s="2034"/>
      <c r="AI15" s="1439" t="s">
        <v>795</v>
      </c>
      <c r="AJ15" s="2033"/>
      <c r="AK15" s="2034"/>
      <c r="AM15" s="1439" t="s">
        <v>795</v>
      </c>
      <c r="AN15" s="2033"/>
      <c r="AO15" s="2034"/>
      <c r="AQ15" s="1439" t="s">
        <v>795</v>
      </c>
      <c r="AR15" s="2033"/>
      <c r="AS15" s="2034"/>
      <c r="AU15" s="1439" t="s">
        <v>795</v>
      </c>
      <c r="AV15" s="2033"/>
      <c r="AW15" s="2034"/>
      <c r="AY15" s="1439" t="s">
        <v>795</v>
      </c>
      <c r="AZ15" s="2033"/>
      <c r="BA15" s="2034"/>
      <c r="BC15" s="1439" t="s">
        <v>795</v>
      </c>
      <c r="BD15" s="2033"/>
      <c r="BE15" s="2034"/>
      <c r="BG15" s="1439" t="s">
        <v>795</v>
      </c>
      <c r="BH15" s="2033"/>
      <c r="BI15" s="2034"/>
      <c r="BK15" s="1439" t="s">
        <v>795</v>
      </c>
      <c r="BL15" s="2033"/>
      <c r="BM15" s="2034"/>
      <c r="BO15" s="1439" t="s">
        <v>795</v>
      </c>
      <c r="BP15" s="2033"/>
      <c r="BQ15" s="2034"/>
      <c r="BS15" s="1439" t="s">
        <v>795</v>
      </c>
      <c r="BT15" s="2033"/>
      <c r="BU15" s="2034"/>
      <c r="BW15" s="1439" t="s">
        <v>795</v>
      </c>
      <c r="BX15" s="2033"/>
      <c r="BY15" s="2034"/>
      <c r="CA15" s="1439" t="s">
        <v>795</v>
      </c>
      <c r="CB15" s="2033"/>
      <c r="CC15" s="2034"/>
      <c r="CE15" s="1439" t="s">
        <v>795</v>
      </c>
      <c r="CF15" s="2033"/>
      <c r="CG15" s="2034"/>
      <c r="CI15" s="1439" t="s">
        <v>795</v>
      </c>
      <c r="CJ15" s="2033"/>
      <c r="CK15" s="2034"/>
      <c r="CM15" s="1439" t="s">
        <v>795</v>
      </c>
      <c r="CN15" s="2033"/>
      <c r="CO15" s="2034"/>
      <c r="CQ15" s="1439" t="s">
        <v>795</v>
      </c>
      <c r="CR15" s="2033"/>
      <c r="CS15" s="2034"/>
      <c r="CU15" s="1439" t="s">
        <v>795</v>
      </c>
      <c r="CV15" s="2033"/>
      <c r="CW15" s="2034"/>
      <c r="CY15" s="1439" t="s">
        <v>795</v>
      </c>
      <c r="CZ15" s="2033"/>
      <c r="DA15" s="2034"/>
      <c r="DC15" s="1439" t="s">
        <v>795</v>
      </c>
      <c r="DD15" s="2033"/>
      <c r="DE15" s="2034"/>
      <c r="DG15" s="1439" t="s">
        <v>795</v>
      </c>
      <c r="DH15" s="2033"/>
      <c r="DI15" s="2034"/>
      <c r="DK15" s="1439" t="s">
        <v>795</v>
      </c>
      <c r="DL15" s="2033"/>
      <c r="DM15" s="2034"/>
      <c r="DO15" s="1439" t="s">
        <v>795</v>
      </c>
      <c r="DP15" s="2033"/>
      <c r="DQ15" s="2034"/>
      <c r="DS15" s="1439" t="s">
        <v>795</v>
      </c>
      <c r="DT15" s="2033"/>
      <c r="DU15" s="2034"/>
      <c r="DW15" s="1439" t="s">
        <v>795</v>
      </c>
      <c r="DX15" s="2033"/>
      <c r="DY15" s="2034"/>
      <c r="EA15" s="1439" t="s">
        <v>795</v>
      </c>
      <c r="EB15" s="2033"/>
      <c r="EC15" s="2034"/>
      <c r="EE15" s="1439" t="s">
        <v>795</v>
      </c>
      <c r="EF15" s="2033"/>
      <c r="EG15" s="2034"/>
      <c r="EI15" s="1439" t="s">
        <v>795</v>
      </c>
      <c r="EJ15" s="2033"/>
      <c r="EK15" s="2034"/>
      <c r="EM15" s="1439" t="s">
        <v>795</v>
      </c>
      <c r="EN15" s="2033"/>
      <c r="EO15" s="2034"/>
      <c r="EQ15" s="1439" t="s">
        <v>795</v>
      </c>
      <c r="ER15" s="2033"/>
      <c r="ES15" s="2034"/>
      <c r="EU15" s="1439" t="s">
        <v>795</v>
      </c>
      <c r="EV15" s="2033"/>
      <c r="EW15" s="2034"/>
      <c r="EY15" s="1439" t="s">
        <v>795</v>
      </c>
      <c r="EZ15" s="2033"/>
      <c r="FA15" s="2034"/>
      <c r="FC15" s="1439" t="s">
        <v>795</v>
      </c>
      <c r="FD15" s="2033"/>
      <c r="FE15" s="2034"/>
      <c r="FG15" s="1439" t="s">
        <v>795</v>
      </c>
      <c r="FH15" s="2033"/>
      <c r="FI15" s="2034"/>
      <c r="FK15" s="1439" t="s">
        <v>795</v>
      </c>
      <c r="FL15" s="2033"/>
      <c r="FM15" s="2034"/>
    </row>
    <row r="16" spans="2:169" ht="18.75" customHeight="1" x14ac:dyDescent="0.15">
      <c r="B16" s="2036"/>
      <c r="C16" s="2037"/>
      <c r="D16" s="2036"/>
      <c r="E16" s="1439" t="s">
        <v>796</v>
      </c>
      <c r="F16" s="1440">
        <f>SUM(L16+P16+T16+X16+AB16+AF16+AJ16+AN16+AR16+AV16+AZ16+BD16+BH16+BL16+BP16+BT16+BX16+CB16+CF16+CJ16+CN16+CR16+CV16+CZ16+DD16+DH16+DL16+DP16+DT16+DX16+EB16+EF16+EJ16+EN16+ER16+EV16+EZ16+FD16+FH16+FL16)</f>
        <v>0</v>
      </c>
      <c r="G16" s="1441"/>
      <c r="H16" s="1441"/>
      <c r="K16" s="1439" t="s">
        <v>796</v>
      </c>
      <c r="L16" s="2033"/>
      <c r="M16" s="2034"/>
      <c r="N16" s="1415"/>
      <c r="O16" s="1439" t="s">
        <v>796</v>
      </c>
      <c r="P16" s="2033"/>
      <c r="Q16" s="2034"/>
      <c r="R16" s="1415"/>
      <c r="S16" s="1439" t="s">
        <v>796</v>
      </c>
      <c r="T16" s="2033"/>
      <c r="U16" s="2034"/>
      <c r="W16" s="1439" t="s">
        <v>796</v>
      </c>
      <c r="X16" s="2033"/>
      <c r="Y16" s="2034"/>
      <c r="AA16" s="1439" t="s">
        <v>796</v>
      </c>
      <c r="AB16" s="2033"/>
      <c r="AC16" s="2034"/>
      <c r="AE16" s="1439" t="s">
        <v>796</v>
      </c>
      <c r="AF16" s="2033"/>
      <c r="AG16" s="2034"/>
      <c r="AI16" s="1439" t="s">
        <v>796</v>
      </c>
      <c r="AJ16" s="2033"/>
      <c r="AK16" s="2034"/>
      <c r="AM16" s="1439" t="s">
        <v>796</v>
      </c>
      <c r="AN16" s="2033"/>
      <c r="AO16" s="2034"/>
      <c r="AQ16" s="1439" t="s">
        <v>796</v>
      </c>
      <c r="AR16" s="2033"/>
      <c r="AS16" s="2034"/>
      <c r="AU16" s="1439" t="s">
        <v>796</v>
      </c>
      <c r="AV16" s="2033"/>
      <c r="AW16" s="2034"/>
      <c r="AY16" s="1439" t="s">
        <v>796</v>
      </c>
      <c r="AZ16" s="2033"/>
      <c r="BA16" s="2034"/>
      <c r="BC16" s="1439" t="s">
        <v>796</v>
      </c>
      <c r="BD16" s="2033"/>
      <c r="BE16" s="2034"/>
      <c r="BG16" s="1439" t="s">
        <v>796</v>
      </c>
      <c r="BH16" s="2033"/>
      <c r="BI16" s="2034"/>
      <c r="BK16" s="1439" t="s">
        <v>796</v>
      </c>
      <c r="BL16" s="2033"/>
      <c r="BM16" s="2034"/>
      <c r="BO16" s="1439" t="s">
        <v>796</v>
      </c>
      <c r="BP16" s="2033"/>
      <c r="BQ16" s="2034"/>
      <c r="BS16" s="1439" t="s">
        <v>796</v>
      </c>
      <c r="BT16" s="2033"/>
      <c r="BU16" s="2034"/>
      <c r="BW16" s="1439" t="s">
        <v>796</v>
      </c>
      <c r="BX16" s="2033"/>
      <c r="BY16" s="2034"/>
      <c r="CA16" s="1439" t="s">
        <v>796</v>
      </c>
      <c r="CB16" s="2033"/>
      <c r="CC16" s="2034"/>
      <c r="CE16" s="1439" t="s">
        <v>796</v>
      </c>
      <c r="CF16" s="2033"/>
      <c r="CG16" s="2034"/>
      <c r="CI16" s="1439" t="s">
        <v>796</v>
      </c>
      <c r="CJ16" s="2033"/>
      <c r="CK16" s="2034"/>
      <c r="CM16" s="1439" t="s">
        <v>796</v>
      </c>
      <c r="CN16" s="2033"/>
      <c r="CO16" s="2034"/>
      <c r="CQ16" s="1439" t="s">
        <v>796</v>
      </c>
      <c r="CR16" s="2033"/>
      <c r="CS16" s="2034"/>
      <c r="CU16" s="1439" t="s">
        <v>796</v>
      </c>
      <c r="CV16" s="2033"/>
      <c r="CW16" s="2034"/>
      <c r="CY16" s="1439" t="s">
        <v>796</v>
      </c>
      <c r="CZ16" s="2033"/>
      <c r="DA16" s="2034"/>
      <c r="DC16" s="1439" t="s">
        <v>796</v>
      </c>
      <c r="DD16" s="2033"/>
      <c r="DE16" s="2034"/>
      <c r="DG16" s="1439" t="s">
        <v>796</v>
      </c>
      <c r="DH16" s="2033"/>
      <c r="DI16" s="2034"/>
      <c r="DK16" s="1439" t="s">
        <v>796</v>
      </c>
      <c r="DL16" s="2033"/>
      <c r="DM16" s="2034"/>
      <c r="DO16" s="1439" t="s">
        <v>796</v>
      </c>
      <c r="DP16" s="2033"/>
      <c r="DQ16" s="2034"/>
      <c r="DS16" s="1439" t="s">
        <v>796</v>
      </c>
      <c r="DT16" s="2033"/>
      <c r="DU16" s="2034"/>
      <c r="DW16" s="1439" t="s">
        <v>796</v>
      </c>
      <c r="DX16" s="2033"/>
      <c r="DY16" s="2034"/>
      <c r="EA16" s="1439" t="s">
        <v>796</v>
      </c>
      <c r="EB16" s="2033"/>
      <c r="EC16" s="2034"/>
      <c r="EE16" s="1439" t="s">
        <v>796</v>
      </c>
      <c r="EF16" s="2033"/>
      <c r="EG16" s="2034"/>
      <c r="EI16" s="1439" t="s">
        <v>796</v>
      </c>
      <c r="EJ16" s="2033"/>
      <c r="EK16" s="2034"/>
      <c r="EM16" s="1439" t="s">
        <v>796</v>
      </c>
      <c r="EN16" s="2033"/>
      <c r="EO16" s="2034"/>
      <c r="EQ16" s="1439" t="s">
        <v>796</v>
      </c>
      <c r="ER16" s="2033"/>
      <c r="ES16" s="2034"/>
      <c r="EU16" s="1439" t="s">
        <v>796</v>
      </c>
      <c r="EV16" s="2033"/>
      <c r="EW16" s="2034"/>
      <c r="EY16" s="1439" t="s">
        <v>796</v>
      </c>
      <c r="EZ16" s="2033"/>
      <c r="FA16" s="2034"/>
      <c r="FC16" s="1439" t="s">
        <v>796</v>
      </c>
      <c r="FD16" s="2033"/>
      <c r="FE16" s="2034"/>
      <c r="FG16" s="1439" t="s">
        <v>796</v>
      </c>
      <c r="FH16" s="2033"/>
      <c r="FI16" s="2034"/>
      <c r="FK16" s="1439" t="s">
        <v>796</v>
      </c>
      <c r="FL16" s="2033"/>
      <c r="FM16" s="2034"/>
    </row>
    <row r="17" spans="2:169" ht="18.75" customHeight="1" x14ac:dyDescent="0.15">
      <c r="B17" s="2036"/>
      <c r="C17" s="2037"/>
      <c r="D17" s="2036"/>
      <c r="E17" s="1439" t="s">
        <v>797</v>
      </c>
      <c r="F17" s="1440">
        <f>SUM(L17+P17+T17+X17+AB17+AF17+AJ17+AN17+AR17+AV17+AZ17+BD17+BH17+BL17+BP17+BT17+BX17+CB17+CF17+CJ17+CN17+CR17+CV17+CZ17+DD17+DH17+DL17+DP17+DT17+DX17+EB17+EF17+EJ17+EN17+ER17+EV17+EZ17+FD17+FH17+FL17)</f>
        <v>0</v>
      </c>
      <c r="G17" s="1441"/>
      <c r="H17" s="1441"/>
      <c r="K17" s="1439" t="s">
        <v>797</v>
      </c>
      <c r="L17" s="2033"/>
      <c r="M17" s="2034"/>
      <c r="N17" s="1415"/>
      <c r="O17" s="1439" t="s">
        <v>797</v>
      </c>
      <c r="P17" s="2033"/>
      <c r="Q17" s="2034"/>
      <c r="R17" s="1415"/>
      <c r="S17" s="1439" t="s">
        <v>797</v>
      </c>
      <c r="T17" s="2033"/>
      <c r="U17" s="2034"/>
      <c r="W17" s="1439" t="s">
        <v>797</v>
      </c>
      <c r="X17" s="2033"/>
      <c r="Y17" s="2034"/>
      <c r="AA17" s="1439" t="s">
        <v>797</v>
      </c>
      <c r="AB17" s="2033"/>
      <c r="AC17" s="2034"/>
      <c r="AE17" s="1439" t="s">
        <v>797</v>
      </c>
      <c r="AF17" s="2033"/>
      <c r="AG17" s="2034"/>
      <c r="AI17" s="1439" t="s">
        <v>797</v>
      </c>
      <c r="AJ17" s="2033"/>
      <c r="AK17" s="2034"/>
      <c r="AM17" s="1439" t="s">
        <v>797</v>
      </c>
      <c r="AN17" s="2033"/>
      <c r="AO17" s="2034"/>
      <c r="AQ17" s="1439" t="s">
        <v>797</v>
      </c>
      <c r="AR17" s="2033"/>
      <c r="AS17" s="2034"/>
      <c r="AU17" s="1439" t="s">
        <v>797</v>
      </c>
      <c r="AV17" s="2033"/>
      <c r="AW17" s="2034"/>
      <c r="AY17" s="1439" t="s">
        <v>797</v>
      </c>
      <c r="AZ17" s="2033"/>
      <c r="BA17" s="2034"/>
      <c r="BC17" s="1439" t="s">
        <v>797</v>
      </c>
      <c r="BD17" s="2033"/>
      <c r="BE17" s="2034"/>
      <c r="BG17" s="1439" t="s">
        <v>797</v>
      </c>
      <c r="BH17" s="2033"/>
      <c r="BI17" s="2034"/>
      <c r="BK17" s="1439" t="s">
        <v>797</v>
      </c>
      <c r="BL17" s="2033"/>
      <c r="BM17" s="2034"/>
      <c r="BO17" s="1439" t="s">
        <v>797</v>
      </c>
      <c r="BP17" s="2033"/>
      <c r="BQ17" s="2034"/>
      <c r="BS17" s="1439" t="s">
        <v>797</v>
      </c>
      <c r="BT17" s="2033"/>
      <c r="BU17" s="2034"/>
      <c r="BW17" s="1439" t="s">
        <v>797</v>
      </c>
      <c r="BX17" s="2033"/>
      <c r="BY17" s="2034"/>
      <c r="CA17" s="1439" t="s">
        <v>797</v>
      </c>
      <c r="CB17" s="2033"/>
      <c r="CC17" s="2034"/>
      <c r="CE17" s="1439" t="s">
        <v>797</v>
      </c>
      <c r="CF17" s="2033"/>
      <c r="CG17" s="2034"/>
      <c r="CI17" s="1439" t="s">
        <v>797</v>
      </c>
      <c r="CJ17" s="2033"/>
      <c r="CK17" s="2034"/>
      <c r="CM17" s="1439" t="s">
        <v>797</v>
      </c>
      <c r="CN17" s="2033"/>
      <c r="CO17" s="2034"/>
      <c r="CQ17" s="1439" t="s">
        <v>797</v>
      </c>
      <c r="CR17" s="2033"/>
      <c r="CS17" s="2034"/>
      <c r="CU17" s="1439" t="s">
        <v>797</v>
      </c>
      <c r="CV17" s="2033"/>
      <c r="CW17" s="2034"/>
      <c r="CY17" s="1439" t="s">
        <v>797</v>
      </c>
      <c r="CZ17" s="2033"/>
      <c r="DA17" s="2034"/>
      <c r="DC17" s="1439" t="s">
        <v>797</v>
      </c>
      <c r="DD17" s="2033"/>
      <c r="DE17" s="2034"/>
      <c r="DG17" s="1439" t="s">
        <v>797</v>
      </c>
      <c r="DH17" s="2033"/>
      <c r="DI17" s="2034"/>
      <c r="DK17" s="1439" t="s">
        <v>797</v>
      </c>
      <c r="DL17" s="2033"/>
      <c r="DM17" s="2034"/>
      <c r="DO17" s="1439" t="s">
        <v>797</v>
      </c>
      <c r="DP17" s="2033"/>
      <c r="DQ17" s="2034"/>
      <c r="DS17" s="1439" t="s">
        <v>797</v>
      </c>
      <c r="DT17" s="2033"/>
      <c r="DU17" s="2034"/>
      <c r="DW17" s="1439" t="s">
        <v>797</v>
      </c>
      <c r="DX17" s="2033"/>
      <c r="DY17" s="2034"/>
      <c r="EA17" s="1439" t="s">
        <v>797</v>
      </c>
      <c r="EB17" s="2033"/>
      <c r="EC17" s="2034"/>
      <c r="EE17" s="1439" t="s">
        <v>797</v>
      </c>
      <c r="EF17" s="2033"/>
      <c r="EG17" s="2034"/>
      <c r="EI17" s="1439" t="s">
        <v>797</v>
      </c>
      <c r="EJ17" s="2033"/>
      <c r="EK17" s="2034"/>
      <c r="EM17" s="1439" t="s">
        <v>797</v>
      </c>
      <c r="EN17" s="2033"/>
      <c r="EO17" s="2034"/>
      <c r="EQ17" s="1439" t="s">
        <v>797</v>
      </c>
      <c r="ER17" s="2033"/>
      <c r="ES17" s="2034"/>
      <c r="EU17" s="1439" t="s">
        <v>797</v>
      </c>
      <c r="EV17" s="2033"/>
      <c r="EW17" s="2034"/>
      <c r="EY17" s="1439" t="s">
        <v>797</v>
      </c>
      <c r="EZ17" s="2033"/>
      <c r="FA17" s="2034"/>
      <c r="FC17" s="1439" t="s">
        <v>797</v>
      </c>
      <c r="FD17" s="2033"/>
      <c r="FE17" s="2034"/>
      <c r="FG17" s="1439" t="s">
        <v>797</v>
      </c>
      <c r="FH17" s="2033"/>
      <c r="FI17" s="2034"/>
      <c r="FK17" s="1439" t="s">
        <v>797</v>
      </c>
      <c r="FL17" s="2033"/>
      <c r="FM17" s="2034"/>
    </row>
    <row r="18" spans="2:169" ht="18.75" customHeight="1" x14ac:dyDescent="0.15">
      <c r="B18" s="1415"/>
      <c r="C18" s="1415"/>
      <c r="D18" s="1415"/>
      <c r="E18" s="1415"/>
      <c r="F18" s="1415"/>
      <c r="G18" s="1415"/>
      <c r="H18" s="1415"/>
      <c r="K18" s="1415"/>
      <c r="L18" s="1415"/>
      <c r="M18" s="1415"/>
      <c r="N18" s="1415"/>
      <c r="O18" s="1415"/>
      <c r="P18" s="1415"/>
      <c r="Q18" s="1415"/>
      <c r="R18" s="1415"/>
      <c r="S18" s="1415"/>
      <c r="T18" s="1415"/>
      <c r="U18" s="1415"/>
      <c r="W18" s="1415"/>
      <c r="X18" s="1415"/>
      <c r="Y18" s="1415"/>
      <c r="AA18" s="1415"/>
      <c r="AB18" s="1415"/>
      <c r="AC18" s="1415"/>
      <c r="AE18" s="1415"/>
      <c r="AF18" s="1415"/>
      <c r="AG18" s="1415"/>
      <c r="AI18" s="1415"/>
      <c r="AJ18" s="1415"/>
      <c r="AK18" s="1415"/>
      <c r="AM18" s="1415"/>
      <c r="AN18" s="1415"/>
      <c r="AO18" s="1415"/>
      <c r="AQ18" s="1415"/>
      <c r="AR18" s="1415"/>
      <c r="AS18" s="1415"/>
      <c r="AU18" s="1415"/>
      <c r="AV18" s="1415"/>
      <c r="AW18" s="1415"/>
      <c r="AY18" s="1415"/>
      <c r="AZ18" s="1415"/>
      <c r="BA18" s="1415"/>
      <c r="BC18" s="1415"/>
      <c r="BD18" s="1415"/>
      <c r="BE18" s="1415"/>
      <c r="BG18" s="1415"/>
      <c r="BH18" s="1415"/>
      <c r="BI18" s="1415"/>
      <c r="BK18" s="1415"/>
      <c r="BL18" s="1415"/>
      <c r="BM18" s="1415"/>
      <c r="BO18" s="1415"/>
      <c r="BP18" s="1415"/>
      <c r="BQ18" s="1415"/>
      <c r="BS18" s="1415"/>
      <c r="BT18" s="1415"/>
      <c r="BU18" s="1415"/>
      <c r="BW18" s="1415"/>
      <c r="BX18" s="1415"/>
      <c r="BY18" s="1415"/>
      <c r="CA18" s="1415"/>
      <c r="CB18" s="1415"/>
      <c r="CC18" s="1415"/>
      <c r="CE18" s="1415"/>
      <c r="CF18" s="1415"/>
      <c r="CG18" s="1415"/>
      <c r="CI18" s="1415"/>
      <c r="CJ18" s="1415"/>
      <c r="CK18" s="1415"/>
      <c r="CM18" s="1415"/>
      <c r="CN18" s="1415"/>
      <c r="CO18" s="1415"/>
      <c r="CQ18" s="1415"/>
      <c r="CR18" s="1415"/>
      <c r="CS18" s="1415"/>
      <c r="CU18" s="1415"/>
      <c r="CV18" s="1415"/>
      <c r="CW18" s="1415"/>
      <c r="CY18" s="1415"/>
      <c r="CZ18" s="1415"/>
      <c r="DA18" s="1415"/>
      <c r="DC18" s="1415"/>
      <c r="DD18" s="1415"/>
      <c r="DE18" s="1415"/>
      <c r="DG18" s="1415"/>
      <c r="DH18" s="1415"/>
      <c r="DI18" s="1415"/>
      <c r="DK18" s="1415"/>
      <c r="DL18" s="1415"/>
      <c r="DM18" s="1415"/>
      <c r="DO18" s="1415"/>
      <c r="DP18" s="1415"/>
      <c r="DQ18" s="1415"/>
      <c r="DS18" s="1415"/>
      <c r="DT18" s="1415"/>
      <c r="DU18" s="1415"/>
      <c r="DW18" s="1415"/>
      <c r="DX18" s="1415"/>
      <c r="DY18" s="1415"/>
      <c r="EA18" s="1415"/>
      <c r="EB18" s="1415"/>
      <c r="EC18" s="1415"/>
      <c r="EE18" s="1415"/>
      <c r="EF18" s="1415"/>
      <c r="EG18" s="1415"/>
      <c r="EI18" s="1415"/>
      <c r="EJ18" s="1415"/>
      <c r="EK18" s="1415"/>
      <c r="EM18" s="1415"/>
      <c r="EN18" s="1415"/>
      <c r="EO18" s="1415"/>
      <c r="EQ18" s="1415"/>
      <c r="ER18" s="1415"/>
      <c r="ES18" s="1415"/>
      <c r="EU18" s="1415"/>
      <c r="EV18" s="1415"/>
      <c r="EW18" s="1415"/>
      <c r="EY18" s="1415"/>
      <c r="EZ18" s="1415"/>
      <c r="FA18" s="1415"/>
      <c r="FC18" s="1415"/>
      <c r="FD18" s="1415"/>
      <c r="FE18" s="1415"/>
      <c r="FG18" s="1415"/>
      <c r="FH18" s="1415"/>
      <c r="FI18" s="1415"/>
      <c r="FK18" s="1415"/>
      <c r="FL18" s="1415"/>
      <c r="FM18" s="1415"/>
    </row>
    <row r="19" spans="2:169" ht="18.75" customHeight="1" x14ac:dyDescent="0.15">
      <c r="B19" s="1415" t="s">
        <v>798</v>
      </c>
      <c r="C19" s="1415"/>
      <c r="D19" s="1415"/>
      <c r="E19" s="1415"/>
      <c r="F19" s="1415"/>
      <c r="G19" s="1415"/>
      <c r="H19" s="1415"/>
      <c r="K19" s="1415" t="s">
        <v>799</v>
      </c>
      <c r="L19" s="1415"/>
      <c r="M19" s="1415"/>
      <c r="N19" s="1415"/>
      <c r="O19" s="1415" t="s">
        <v>799</v>
      </c>
      <c r="P19" s="1415"/>
      <c r="Q19" s="1415"/>
      <c r="R19" s="1415"/>
      <c r="S19" s="1415" t="s">
        <v>799</v>
      </c>
      <c r="T19" s="1415"/>
      <c r="U19" s="1415"/>
      <c r="W19" s="1415" t="s">
        <v>799</v>
      </c>
      <c r="X19" s="1415"/>
      <c r="Y19" s="1415"/>
      <c r="AA19" s="1415" t="s">
        <v>799</v>
      </c>
      <c r="AB19" s="1415"/>
      <c r="AC19" s="1415"/>
      <c r="AE19" s="1415" t="s">
        <v>799</v>
      </c>
      <c r="AF19" s="1415"/>
      <c r="AG19" s="1415"/>
      <c r="AI19" s="1415" t="s">
        <v>799</v>
      </c>
      <c r="AJ19" s="1415"/>
      <c r="AK19" s="1415"/>
      <c r="AM19" s="1415" t="s">
        <v>799</v>
      </c>
      <c r="AN19" s="1415"/>
      <c r="AO19" s="1415"/>
      <c r="AQ19" s="1415" t="s">
        <v>799</v>
      </c>
      <c r="AR19" s="1415"/>
      <c r="AS19" s="1415"/>
      <c r="AU19" s="1415" t="s">
        <v>799</v>
      </c>
      <c r="AV19" s="1415"/>
      <c r="AW19" s="1415"/>
      <c r="AY19" s="1415" t="s">
        <v>799</v>
      </c>
      <c r="AZ19" s="1415"/>
      <c r="BA19" s="1415"/>
      <c r="BC19" s="1415" t="s">
        <v>799</v>
      </c>
      <c r="BD19" s="1415"/>
      <c r="BE19" s="1415"/>
      <c r="BG19" s="1415" t="s">
        <v>799</v>
      </c>
      <c r="BH19" s="1415"/>
      <c r="BI19" s="1415"/>
      <c r="BK19" s="1415" t="s">
        <v>799</v>
      </c>
      <c r="BL19" s="1415"/>
      <c r="BM19" s="1415"/>
      <c r="BO19" s="1415" t="s">
        <v>799</v>
      </c>
      <c r="BP19" s="1415"/>
      <c r="BQ19" s="1415"/>
      <c r="BS19" s="1415" t="s">
        <v>799</v>
      </c>
      <c r="BT19" s="1415"/>
      <c r="BU19" s="1415"/>
      <c r="BW19" s="1415" t="s">
        <v>799</v>
      </c>
      <c r="BX19" s="1415"/>
      <c r="BY19" s="1415"/>
      <c r="CA19" s="1415" t="s">
        <v>799</v>
      </c>
      <c r="CB19" s="1415"/>
      <c r="CC19" s="1415"/>
      <c r="CE19" s="1415" t="s">
        <v>799</v>
      </c>
      <c r="CF19" s="1415"/>
      <c r="CG19" s="1415"/>
      <c r="CI19" s="1415" t="s">
        <v>799</v>
      </c>
      <c r="CJ19" s="1415"/>
      <c r="CK19" s="1415"/>
      <c r="CM19" s="1415" t="s">
        <v>799</v>
      </c>
      <c r="CN19" s="1415"/>
      <c r="CO19" s="1415"/>
      <c r="CQ19" s="1415" t="s">
        <v>799</v>
      </c>
      <c r="CR19" s="1415"/>
      <c r="CS19" s="1415"/>
      <c r="CU19" s="1415" t="s">
        <v>799</v>
      </c>
      <c r="CV19" s="1415"/>
      <c r="CW19" s="1415"/>
      <c r="CY19" s="1415" t="s">
        <v>799</v>
      </c>
      <c r="CZ19" s="1415"/>
      <c r="DA19" s="1415"/>
      <c r="DC19" s="1415" t="s">
        <v>799</v>
      </c>
      <c r="DD19" s="1415"/>
      <c r="DE19" s="1415"/>
      <c r="DG19" s="1415" t="s">
        <v>799</v>
      </c>
      <c r="DH19" s="1415"/>
      <c r="DI19" s="1415"/>
      <c r="DK19" s="1415" t="s">
        <v>799</v>
      </c>
      <c r="DL19" s="1415"/>
      <c r="DM19" s="1415"/>
      <c r="DO19" s="1415" t="s">
        <v>799</v>
      </c>
      <c r="DP19" s="1415"/>
      <c r="DQ19" s="1415"/>
      <c r="DS19" s="1415" t="s">
        <v>799</v>
      </c>
      <c r="DT19" s="1415"/>
      <c r="DU19" s="1415"/>
      <c r="DW19" s="1415" t="s">
        <v>799</v>
      </c>
      <c r="DX19" s="1415"/>
      <c r="DY19" s="1415"/>
      <c r="EA19" s="1415" t="s">
        <v>799</v>
      </c>
      <c r="EB19" s="1415"/>
      <c r="EC19" s="1415"/>
      <c r="EE19" s="1415" t="s">
        <v>799</v>
      </c>
      <c r="EF19" s="1415"/>
      <c r="EG19" s="1415"/>
      <c r="EI19" s="1415" t="s">
        <v>799</v>
      </c>
      <c r="EJ19" s="1415"/>
      <c r="EK19" s="1415"/>
      <c r="EM19" s="1415" t="s">
        <v>799</v>
      </c>
      <c r="EN19" s="1415"/>
      <c r="EO19" s="1415"/>
      <c r="EQ19" s="1415" t="s">
        <v>799</v>
      </c>
      <c r="ER19" s="1415"/>
      <c r="ES19" s="1415"/>
      <c r="EU19" s="1415" t="s">
        <v>799</v>
      </c>
      <c r="EV19" s="1415"/>
      <c r="EW19" s="1415"/>
      <c r="EY19" s="1415" t="s">
        <v>799</v>
      </c>
      <c r="EZ19" s="1415"/>
      <c r="FA19" s="1415"/>
      <c r="FC19" s="1415" t="s">
        <v>799</v>
      </c>
      <c r="FD19" s="1415"/>
      <c r="FE19" s="1415"/>
      <c r="FG19" s="1415" t="s">
        <v>799</v>
      </c>
      <c r="FH19" s="1415"/>
      <c r="FI19" s="1415"/>
      <c r="FK19" s="1415" t="s">
        <v>799</v>
      </c>
      <c r="FL19" s="1415"/>
      <c r="FM19" s="1415"/>
    </row>
    <row r="20" spans="2:169" ht="18.75" customHeight="1" x14ac:dyDescent="0.15">
      <c r="B20" s="1415" t="s">
        <v>800</v>
      </c>
      <c r="C20" s="1415"/>
      <c r="D20" s="1415"/>
      <c r="E20" s="1415"/>
      <c r="F20" s="1415" t="s">
        <v>801</v>
      </c>
      <c r="G20" s="1415"/>
      <c r="H20" s="1415"/>
      <c r="K20" s="1415" t="s">
        <v>800</v>
      </c>
      <c r="L20" s="1415"/>
      <c r="M20" s="1415"/>
      <c r="N20" s="1415"/>
      <c r="O20" s="1415" t="s">
        <v>800</v>
      </c>
      <c r="P20" s="1415"/>
      <c r="Q20" s="1415"/>
      <c r="R20" s="1415"/>
      <c r="S20" s="1415" t="s">
        <v>800</v>
      </c>
      <c r="T20" s="1415"/>
      <c r="U20" s="1415"/>
      <c r="W20" s="1415" t="s">
        <v>800</v>
      </c>
      <c r="X20" s="1415"/>
      <c r="Y20" s="1415"/>
      <c r="AA20" s="1415" t="s">
        <v>800</v>
      </c>
      <c r="AB20" s="1415"/>
      <c r="AC20" s="1415"/>
      <c r="AE20" s="1415" t="s">
        <v>800</v>
      </c>
      <c r="AF20" s="1415"/>
      <c r="AG20" s="1415"/>
      <c r="AI20" s="1415" t="s">
        <v>800</v>
      </c>
      <c r="AJ20" s="1415"/>
      <c r="AK20" s="1415"/>
      <c r="AM20" s="1415" t="s">
        <v>800</v>
      </c>
      <c r="AN20" s="1415"/>
      <c r="AO20" s="1415"/>
      <c r="AQ20" s="1415" t="s">
        <v>800</v>
      </c>
      <c r="AR20" s="1415"/>
      <c r="AS20" s="1415"/>
      <c r="AU20" s="1415" t="s">
        <v>800</v>
      </c>
      <c r="AV20" s="1415"/>
      <c r="AW20" s="1415"/>
      <c r="AY20" s="1415" t="s">
        <v>800</v>
      </c>
      <c r="AZ20" s="1415"/>
      <c r="BA20" s="1415"/>
      <c r="BC20" s="1415" t="s">
        <v>800</v>
      </c>
      <c r="BD20" s="1415"/>
      <c r="BE20" s="1415"/>
      <c r="BG20" s="1415" t="s">
        <v>800</v>
      </c>
      <c r="BH20" s="1415"/>
      <c r="BI20" s="1415"/>
      <c r="BK20" s="1415" t="s">
        <v>800</v>
      </c>
      <c r="BL20" s="1415"/>
      <c r="BM20" s="1415"/>
      <c r="BO20" s="1415" t="s">
        <v>800</v>
      </c>
      <c r="BP20" s="1415"/>
      <c r="BQ20" s="1415"/>
      <c r="BS20" s="1415" t="s">
        <v>800</v>
      </c>
      <c r="BT20" s="1415"/>
      <c r="BU20" s="1415"/>
      <c r="BW20" s="1415" t="s">
        <v>800</v>
      </c>
      <c r="BX20" s="1415"/>
      <c r="BY20" s="1415"/>
      <c r="CA20" s="1415" t="s">
        <v>800</v>
      </c>
      <c r="CB20" s="1415"/>
      <c r="CC20" s="1415"/>
      <c r="CE20" s="1415" t="s">
        <v>800</v>
      </c>
      <c r="CF20" s="1415"/>
      <c r="CG20" s="1415"/>
      <c r="CI20" s="1415" t="s">
        <v>800</v>
      </c>
      <c r="CJ20" s="1415"/>
      <c r="CK20" s="1415"/>
      <c r="CM20" s="1415" t="s">
        <v>800</v>
      </c>
      <c r="CN20" s="1415"/>
      <c r="CO20" s="1415"/>
      <c r="CQ20" s="1415" t="s">
        <v>800</v>
      </c>
      <c r="CR20" s="1415"/>
      <c r="CS20" s="1415"/>
      <c r="CU20" s="1415" t="s">
        <v>800</v>
      </c>
      <c r="CV20" s="1415"/>
      <c r="CW20" s="1415"/>
      <c r="CY20" s="1415" t="s">
        <v>800</v>
      </c>
      <c r="CZ20" s="1415"/>
      <c r="DA20" s="1415"/>
      <c r="DC20" s="1415" t="s">
        <v>800</v>
      </c>
      <c r="DD20" s="1415"/>
      <c r="DE20" s="1415"/>
      <c r="DG20" s="1415" t="s">
        <v>800</v>
      </c>
      <c r="DH20" s="1415"/>
      <c r="DI20" s="1415"/>
      <c r="DK20" s="1415" t="s">
        <v>800</v>
      </c>
      <c r="DL20" s="1415"/>
      <c r="DM20" s="1415"/>
      <c r="DO20" s="1415" t="s">
        <v>800</v>
      </c>
      <c r="DP20" s="1415"/>
      <c r="DQ20" s="1415"/>
      <c r="DS20" s="1415" t="s">
        <v>800</v>
      </c>
      <c r="DT20" s="1415"/>
      <c r="DU20" s="1415"/>
      <c r="DW20" s="1415" t="s">
        <v>800</v>
      </c>
      <c r="DX20" s="1415"/>
      <c r="DY20" s="1415"/>
      <c r="EA20" s="1415" t="s">
        <v>800</v>
      </c>
      <c r="EB20" s="1415"/>
      <c r="EC20" s="1415"/>
      <c r="EE20" s="1415" t="s">
        <v>800</v>
      </c>
      <c r="EF20" s="1415"/>
      <c r="EG20" s="1415"/>
      <c r="EI20" s="1415" t="s">
        <v>800</v>
      </c>
      <c r="EJ20" s="1415"/>
      <c r="EK20" s="1415"/>
      <c r="EM20" s="1415" t="s">
        <v>800</v>
      </c>
      <c r="EN20" s="1415"/>
      <c r="EO20" s="1415"/>
      <c r="EQ20" s="1415" t="s">
        <v>800</v>
      </c>
      <c r="ER20" s="1415"/>
      <c r="ES20" s="1415"/>
      <c r="EU20" s="1415" t="s">
        <v>800</v>
      </c>
      <c r="EV20" s="1415"/>
      <c r="EW20" s="1415"/>
      <c r="EY20" s="1415" t="s">
        <v>800</v>
      </c>
      <c r="EZ20" s="1415"/>
      <c r="FA20" s="1415"/>
      <c r="FC20" s="1415" t="s">
        <v>800</v>
      </c>
      <c r="FD20" s="1415"/>
      <c r="FE20" s="1415"/>
      <c r="FG20" s="1415" t="s">
        <v>800</v>
      </c>
      <c r="FH20" s="1415"/>
      <c r="FI20" s="1415"/>
      <c r="FK20" s="1415" t="s">
        <v>800</v>
      </c>
      <c r="FL20" s="1415"/>
      <c r="FM20" s="1415"/>
    </row>
    <row r="21" spans="2:169" ht="18.75" customHeight="1" x14ac:dyDescent="0.15">
      <c r="B21" s="1437" t="s">
        <v>793</v>
      </c>
      <c r="C21" s="1437" t="s">
        <v>802</v>
      </c>
      <c r="D21" s="1437" t="s">
        <v>803</v>
      </c>
      <c r="E21" s="1415"/>
      <c r="F21" s="1437" t="s">
        <v>793</v>
      </c>
      <c r="G21" s="1437" t="s">
        <v>802</v>
      </c>
      <c r="H21" s="1437" t="s">
        <v>803</v>
      </c>
      <c r="K21" s="2022" t="s">
        <v>793</v>
      </c>
      <c r="L21" s="2023"/>
      <c r="M21" s="1437" t="s">
        <v>804</v>
      </c>
      <c r="N21" s="1415"/>
      <c r="O21" s="2022" t="s">
        <v>793</v>
      </c>
      <c r="P21" s="2023"/>
      <c r="Q21" s="1437" t="s">
        <v>804</v>
      </c>
      <c r="R21" s="1415"/>
      <c r="S21" s="2022" t="s">
        <v>793</v>
      </c>
      <c r="T21" s="2023"/>
      <c r="U21" s="1437" t="s">
        <v>804</v>
      </c>
      <c r="W21" s="2022" t="s">
        <v>793</v>
      </c>
      <c r="X21" s="2023"/>
      <c r="Y21" s="1437" t="s">
        <v>804</v>
      </c>
      <c r="AA21" s="2022" t="s">
        <v>793</v>
      </c>
      <c r="AB21" s="2023"/>
      <c r="AC21" s="1437" t="s">
        <v>804</v>
      </c>
      <c r="AE21" s="2022" t="s">
        <v>793</v>
      </c>
      <c r="AF21" s="2023"/>
      <c r="AG21" s="1437" t="s">
        <v>804</v>
      </c>
      <c r="AI21" s="2022" t="s">
        <v>793</v>
      </c>
      <c r="AJ21" s="2023"/>
      <c r="AK21" s="1437" t="s">
        <v>804</v>
      </c>
      <c r="AM21" s="2022" t="s">
        <v>793</v>
      </c>
      <c r="AN21" s="2023"/>
      <c r="AO21" s="1437" t="s">
        <v>804</v>
      </c>
      <c r="AQ21" s="2022" t="s">
        <v>793</v>
      </c>
      <c r="AR21" s="2023"/>
      <c r="AS21" s="1437" t="s">
        <v>804</v>
      </c>
      <c r="AU21" s="2022" t="s">
        <v>793</v>
      </c>
      <c r="AV21" s="2023"/>
      <c r="AW21" s="1437" t="s">
        <v>804</v>
      </c>
      <c r="AY21" s="2022" t="s">
        <v>793</v>
      </c>
      <c r="AZ21" s="2023"/>
      <c r="BA21" s="1437" t="s">
        <v>804</v>
      </c>
      <c r="BC21" s="2022" t="s">
        <v>793</v>
      </c>
      <c r="BD21" s="2023"/>
      <c r="BE21" s="1437" t="s">
        <v>804</v>
      </c>
      <c r="BG21" s="2022" t="s">
        <v>793</v>
      </c>
      <c r="BH21" s="2023"/>
      <c r="BI21" s="1437" t="s">
        <v>804</v>
      </c>
      <c r="BK21" s="2022" t="s">
        <v>793</v>
      </c>
      <c r="BL21" s="2023"/>
      <c r="BM21" s="1437" t="s">
        <v>804</v>
      </c>
      <c r="BO21" s="2022" t="s">
        <v>793</v>
      </c>
      <c r="BP21" s="2023"/>
      <c r="BQ21" s="1437" t="s">
        <v>804</v>
      </c>
      <c r="BS21" s="2022" t="s">
        <v>793</v>
      </c>
      <c r="BT21" s="2023"/>
      <c r="BU21" s="1437" t="s">
        <v>804</v>
      </c>
      <c r="BW21" s="2022" t="s">
        <v>793</v>
      </c>
      <c r="BX21" s="2023"/>
      <c r="BY21" s="1437" t="s">
        <v>804</v>
      </c>
      <c r="CA21" s="2022" t="s">
        <v>793</v>
      </c>
      <c r="CB21" s="2023"/>
      <c r="CC21" s="1437" t="s">
        <v>804</v>
      </c>
      <c r="CE21" s="2022" t="s">
        <v>793</v>
      </c>
      <c r="CF21" s="2023"/>
      <c r="CG21" s="1437" t="s">
        <v>804</v>
      </c>
      <c r="CI21" s="2022" t="s">
        <v>793</v>
      </c>
      <c r="CJ21" s="2023"/>
      <c r="CK21" s="1437" t="s">
        <v>804</v>
      </c>
      <c r="CM21" s="2022" t="s">
        <v>793</v>
      </c>
      <c r="CN21" s="2023"/>
      <c r="CO21" s="1437" t="s">
        <v>804</v>
      </c>
      <c r="CQ21" s="2022" t="s">
        <v>793</v>
      </c>
      <c r="CR21" s="2023"/>
      <c r="CS21" s="1437" t="s">
        <v>804</v>
      </c>
      <c r="CU21" s="2022" t="s">
        <v>793</v>
      </c>
      <c r="CV21" s="2023"/>
      <c r="CW21" s="1437" t="s">
        <v>804</v>
      </c>
      <c r="CY21" s="2022" t="s">
        <v>793</v>
      </c>
      <c r="CZ21" s="2023"/>
      <c r="DA21" s="1437" t="s">
        <v>804</v>
      </c>
      <c r="DC21" s="2022" t="s">
        <v>793</v>
      </c>
      <c r="DD21" s="2023"/>
      <c r="DE21" s="1437" t="s">
        <v>804</v>
      </c>
      <c r="DG21" s="2022" t="s">
        <v>793</v>
      </c>
      <c r="DH21" s="2023"/>
      <c r="DI21" s="1437" t="s">
        <v>804</v>
      </c>
      <c r="DK21" s="2022" t="s">
        <v>793</v>
      </c>
      <c r="DL21" s="2023"/>
      <c r="DM21" s="1437" t="s">
        <v>804</v>
      </c>
      <c r="DO21" s="2022" t="s">
        <v>793</v>
      </c>
      <c r="DP21" s="2023"/>
      <c r="DQ21" s="1437" t="s">
        <v>804</v>
      </c>
      <c r="DS21" s="2022" t="s">
        <v>793</v>
      </c>
      <c r="DT21" s="2023"/>
      <c r="DU21" s="1437" t="s">
        <v>804</v>
      </c>
      <c r="DW21" s="2022" t="s">
        <v>793</v>
      </c>
      <c r="DX21" s="2023"/>
      <c r="DY21" s="1437" t="s">
        <v>804</v>
      </c>
      <c r="EA21" s="2022" t="s">
        <v>793</v>
      </c>
      <c r="EB21" s="2023"/>
      <c r="EC21" s="1437" t="s">
        <v>804</v>
      </c>
      <c r="EE21" s="2022" t="s">
        <v>793</v>
      </c>
      <c r="EF21" s="2023"/>
      <c r="EG21" s="1437" t="s">
        <v>804</v>
      </c>
      <c r="EI21" s="2022" t="s">
        <v>793</v>
      </c>
      <c r="EJ21" s="2023"/>
      <c r="EK21" s="1437" t="s">
        <v>804</v>
      </c>
      <c r="EM21" s="2022" t="s">
        <v>793</v>
      </c>
      <c r="EN21" s="2023"/>
      <c r="EO21" s="1437" t="s">
        <v>804</v>
      </c>
      <c r="EQ21" s="2022" t="s">
        <v>793</v>
      </c>
      <c r="ER21" s="2023"/>
      <c r="ES21" s="1437" t="s">
        <v>804</v>
      </c>
      <c r="EU21" s="2022" t="s">
        <v>793</v>
      </c>
      <c r="EV21" s="2023"/>
      <c r="EW21" s="1437" t="s">
        <v>804</v>
      </c>
      <c r="EY21" s="2022" t="s">
        <v>793</v>
      </c>
      <c r="EZ21" s="2023"/>
      <c r="FA21" s="1437" t="s">
        <v>804</v>
      </c>
      <c r="FC21" s="2022" t="s">
        <v>793</v>
      </c>
      <c r="FD21" s="2023"/>
      <c r="FE21" s="1437" t="s">
        <v>804</v>
      </c>
      <c r="FG21" s="2022" t="s">
        <v>793</v>
      </c>
      <c r="FH21" s="2023"/>
      <c r="FI21" s="1437" t="s">
        <v>804</v>
      </c>
      <c r="FK21" s="2022" t="s">
        <v>793</v>
      </c>
      <c r="FL21" s="2023"/>
      <c r="FM21" s="1437" t="s">
        <v>804</v>
      </c>
    </row>
    <row r="22" spans="2:169" ht="18.75" customHeight="1" x14ac:dyDescent="0.15">
      <c r="B22" s="1442" t="s">
        <v>805</v>
      </c>
      <c r="C22" s="1440">
        <f>SUM(M22+Q22+U22+Y22+AC22+AG22+AK22+AO22+AS22+AW22+BA22+BE22+BI22+BM22+BQ22+BU22+BY22+CC22+CG22+CK22+CO22+CS22+CW22+DA22+DE22+DI22+DM22+DQ22+DU22+DY22+EC22+EG22+EK22+EO22+ES22+EW22+FA22+FE22+FI22+FM22)</f>
        <v>0</v>
      </c>
      <c r="D22" s="1440" t="str">
        <f>IF(ISERROR(C22/($C$22+$C$23+$C$24)),"",C22/($C$22+$C$23+$C$24)%)</f>
        <v/>
      </c>
      <c r="E22" s="1415"/>
      <c r="F22" s="1442" t="s">
        <v>806</v>
      </c>
      <c r="G22" s="1440">
        <f>SUM(M28+Q28+U28+Y28+AC28+AG28+AK28+AO28+AS28+AW28+BA28+BE28+BI28+BM28+BQ28+BU28+BY28+CC28+CG28+CK28+CO28+CS28+CW28+DA28+DE28+DI28+DM28+DQ28+DU28+DY28+EC28+EG28+EK28+EO28+ES28+EW28+FA28+FE28+FI28+FM28)</f>
        <v>0</v>
      </c>
      <c r="H22" s="1440" t="str">
        <f>IF(ISERROR(G22/($G$22+$G$23+$G$24)),"",G22/($G$22+$G$23+$G$24)%)</f>
        <v/>
      </c>
      <c r="K22" s="2020" t="s">
        <v>805</v>
      </c>
      <c r="L22" s="2021"/>
      <c r="M22" s="1443"/>
      <c r="N22" s="1415"/>
      <c r="O22" s="2020" t="s">
        <v>805</v>
      </c>
      <c r="P22" s="2021"/>
      <c r="Q22" s="1443"/>
      <c r="R22" s="1415"/>
      <c r="S22" s="2020" t="s">
        <v>805</v>
      </c>
      <c r="T22" s="2021"/>
      <c r="U22" s="1443"/>
      <c r="W22" s="2020" t="s">
        <v>805</v>
      </c>
      <c r="X22" s="2021"/>
      <c r="Y22" s="1443"/>
      <c r="AA22" s="2020" t="s">
        <v>805</v>
      </c>
      <c r="AB22" s="2021"/>
      <c r="AC22" s="1443"/>
      <c r="AE22" s="2020" t="s">
        <v>805</v>
      </c>
      <c r="AF22" s="2021"/>
      <c r="AG22" s="1443"/>
      <c r="AI22" s="2020" t="s">
        <v>805</v>
      </c>
      <c r="AJ22" s="2021"/>
      <c r="AK22" s="1443"/>
      <c r="AM22" s="2020" t="s">
        <v>805</v>
      </c>
      <c r="AN22" s="2021"/>
      <c r="AO22" s="1443"/>
      <c r="AQ22" s="2020" t="s">
        <v>805</v>
      </c>
      <c r="AR22" s="2021"/>
      <c r="AS22" s="1443"/>
      <c r="AU22" s="2020" t="s">
        <v>805</v>
      </c>
      <c r="AV22" s="2021"/>
      <c r="AW22" s="1443"/>
      <c r="AY22" s="2020" t="s">
        <v>805</v>
      </c>
      <c r="AZ22" s="2021"/>
      <c r="BA22" s="1443"/>
      <c r="BC22" s="2020" t="s">
        <v>805</v>
      </c>
      <c r="BD22" s="2021"/>
      <c r="BE22" s="1443"/>
      <c r="BG22" s="2020" t="s">
        <v>805</v>
      </c>
      <c r="BH22" s="2021"/>
      <c r="BI22" s="1443"/>
      <c r="BK22" s="2020" t="s">
        <v>805</v>
      </c>
      <c r="BL22" s="2021"/>
      <c r="BM22" s="1443"/>
      <c r="BO22" s="2020" t="s">
        <v>805</v>
      </c>
      <c r="BP22" s="2021"/>
      <c r="BQ22" s="1443"/>
      <c r="BS22" s="2020" t="s">
        <v>805</v>
      </c>
      <c r="BT22" s="2021"/>
      <c r="BU22" s="1443"/>
      <c r="BW22" s="2020" t="s">
        <v>805</v>
      </c>
      <c r="BX22" s="2021"/>
      <c r="BY22" s="1443"/>
      <c r="CA22" s="2020" t="s">
        <v>805</v>
      </c>
      <c r="CB22" s="2021"/>
      <c r="CC22" s="1443"/>
      <c r="CE22" s="2020" t="s">
        <v>805</v>
      </c>
      <c r="CF22" s="2021"/>
      <c r="CG22" s="1443"/>
      <c r="CI22" s="2020" t="s">
        <v>805</v>
      </c>
      <c r="CJ22" s="2021"/>
      <c r="CK22" s="1443"/>
      <c r="CM22" s="2020" t="s">
        <v>805</v>
      </c>
      <c r="CN22" s="2021"/>
      <c r="CO22" s="1443"/>
      <c r="CQ22" s="2020" t="s">
        <v>805</v>
      </c>
      <c r="CR22" s="2021"/>
      <c r="CS22" s="1443"/>
      <c r="CU22" s="2020" t="s">
        <v>805</v>
      </c>
      <c r="CV22" s="2021"/>
      <c r="CW22" s="1443"/>
      <c r="CY22" s="2020" t="s">
        <v>805</v>
      </c>
      <c r="CZ22" s="2021"/>
      <c r="DA22" s="1443"/>
      <c r="DC22" s="2020" t="s">
        <v>805</v>
      </c>
      <c r="DD22" s="2021"/>
      <c r="DE22" s="1443"/>
      <c r="DG22" s="2020" t="s">
        <v>805</v>
      </c>
      <c r="DH22" s="2021"/>
      <c r="DI22" s="1443"/>
      <c r="DK22" s="2020" t="s">
        <v>805</v>
      </c>
      <c r="DL22" s="2021"/>
      <c r="DM22" s="1443"/>
      <c r="DO22" s="2020" t="s">
        <v>805</v>
      </c>
      <c r="DP22" s="2021"/>
      <c r="DQ22" s="1443"/>
      <c r="DS22" s="2020" t="s">
        <v>805</v>
      </c>
      <c r="DT22" s="2021"/>
      <c r="DU22" s="1443"/>
      <c r="DW22" s="2020" t="s">
        <v>805</v>
      </c>
      <c r="DX22" s="2021"/>
      <c r="DY22" s="1443"/>
      <c r="EA22" s="2020" t="s">
        <v>805</v>
      </c>
      <c r="EB22" s="2021"/>
      <c r="EC22" s="1443"/>
      <c r="EE22" s="2020" t="s">
        <v>805</v>
      </c>
      <c r="EF22" s="2021"/>
      <c r="EG22" s="1443"/>
      <c r="EI22" s="2020" t="s">
        <v>805</v>
      </c>
      <c r="EJ22" s="2021"/>
      <c r="EK22" s="1443"/>
      <c r="EM22" s="2020" t="s">
        <v>805</v>
      </c>
      <c r="EN22" s="2021"/>
      <c r="EO22" s="1443"/>
      <c r="EQ22" s="2020" t="s">
        <v>805</v>
      </c>
      <c r="ER22" s="2021"/>
      <c r="ES22" s="1443"/>
      <c r="EU22" s="2020" t="s">
        <v>805</v>
      </c>
      <c r="EV22" s="2021"/>
      <c r="EW22" s="1443"/>
      <c r="EY22" s="2020" t="s">
        <v>805</v>
      </c>
      <c r="EZ22" s="2021"/>
      <c r="FA22" s="1443"/>
      <c r="FC22" s="2020" t="s">
        <v>805</v>
      </c>
      <c r="FD22" s="2021"/>
      <c r="FE22" s="1443"/>
      <c r="FG22" s="2020" t="s">
        <v>805</v>
      </c>
      <c r="FH22" s="2021"/>
      <c r="FI22" s="1443"/>
      <c r="FK22" s="2020" t="s">
        <v>805</v>
      </c>
      <c r="FL22" s="2021"/>
      <c r="FM22" s="1443"/>
    </row>
    <row r="23" spans="2:169" ht="18.75" customHeight="1" x14ac:dyDescent="0.15">
      <c r="B23" s="1442" t="s">
        <v>807</v>
      </c>
      <c r="C23" s="1440">
        <f>SUM(M23+Q23+U23+Y23+AC23+AG23+AK23+AO23+AS23+AW23+BA23+BE23+BI23+BM23+BQ23+BU23+BY23+CC23+CG23+CK23+CO23+CS23+CW23+DA23+DE23+DI23+DM23+DQ23+DU23+DY23+EC23+EG23+EK23+EO23+ES23+EW23+FA23+FE23+FI23+FM23)</f>
        <v>0</v>
      </c>
      <c r="D23" s="1440" t="str">
        <f>IF(ISERROR(C23/($C$22+$C$23+$C$24)),"",C23/($C$22+$C$23+$C$24)%)</f>
        <v/>
      </c>
      <c r="E23" s="1415"/>
      <c r="F23" s="1442" t="s">
        <v>808</v>
      </c>
      <c r="G23" s="1440">
        <f>SUM(M29+Q29+U29+Y29+AC29+AG29+AK29+AO29+AS29+AW29+BA29+BE29+BI29+BM29+BQ29+BU29+BY29+CC29+CG29+CK29+CO29+CS29+CW29+DA29+DE29+DI29+DM29+DQ29+DU29+DY29+EC29+EG29+EK29+EO29+ES29+EW29+FA29+FE29+FI29+FM29)</f>
        <v>0</v>
      </c>
      <c r="H23" s="1440" t="str">
        <f>IF(ISERROR(G23/($G$22+$G$23+$G$24)),"",G23/($G$22+$G$23+$G$24)%)</f>
        <v/>
      </c>
      <c r="K23" s="2020" t="s">
        <v>807</v>
      </c>
      <c r="L23" s="2021"/>
      <c r="M23" s="1443"/>
      <c r="N23" s="1415"/>
      <c r="O23" s="2020" t="s">
        <v>807</v>
      </c>
      <c r="P23" s="2021"/>
      <c r="Q23" s="1443"/>
      <c r="R23" s="1415"/>
      <c r="S23" s="2020" t="s">
        <v>807</v>
      </c>
      <c r="T23" s="2021"/>
      <c r="U23" s="1443"/>
      <c r="W23" s="2020" t="s">
        <v>807</v>
      </c>
      <c r="X23" s="2021"/>
      <c r="Y23" s="1443"/>
      <c r="AA23" s="2020" t="s">
        <v>807</v>
      </c>
      <c r="AB23" s="2021"/>
      <c r="AC23" s="1443"/>
      <c r="AE23" s="2020" t="s">
        <v>807</v>
      </c>
      <c r="AF23" s="2021"/>
      <c r="AG23" s="1443"/>
      <c r="AI23" s="2020" t="s">
        <v>807</v>
      </c>
      <c r="AJ23" s="2021"/>
      <c r="AK23" s="1443"/>
      <c r="AM23" s="2020" t="s">
        <v>807</v>
      </c>
      <c r="AN23" s="2021"/>
      <c r="AO23" s="1443"/>
      <c r="AQ23" s="2020" t="s">
        <v>807</v>
      </c>
      <c r="AR23" s="2021"/>
      <c r="AS23" s="1443"/>
      <c r="AU23" s="2020" t="s">
        <v>807</v>
      </c>
      <c r="AV23" s="2021"/>
      <c r="AW23" s="1443"/>
      <c r="AY23" s="2020" t="s">
        <v>807</v>
      </c>
      <c r="AZ23" s="2021"/>
      <c r="BA23" s="1443"/>
      <c r="BC23" s="2020" t="s">
        <v>807</v>
      </c>
      <c r="BD23" s="2021"/>
      <c r="BE23" s="1443"/>
      <c r="BG23" s="2020" t="s">
        <v>807</v>
      </c>
      <c r="BH23" s="2021"/>
      <c r="BI23" s="1443"/>
      <c r="BK23" s="2020" t="s">
        <v>807</v>
      </c>
      <c r="BL23" s="2021"/>
      <c r="BM23" s="1443"/>
      <c r="BO23" s="2020" t="s">
        <v>807</v>
      </c>
      <c r="BP23" s="2021"/>
      <c r="BQ23" s="1443"/>
      <c r="BS23" s="2020" t="s">
        <v>807</v>
      </c>
      <c r="BT23" s="2021"/>
      <c r="BU23" s="1443"/>
      <c r="BW23" s="2020" t="s">
        <v>807</v>
      </c>
      <c r="BX23" s="2021"/>
      <c r="BY23" s="1443"/>
      <c r="CA23" s="2020" t="s">
        <v>807</v>
      </c>
      <c r="CB23" s="2021"/>
      <c r="CC23" s="1443"/>
      <c r="CE23" s="2020" t="s">
        <v>807</v>
      </c>
      <c r="CF23" s="2021"/>
      <c r="CG23" s="1443"/>
      <c r="CI23" s="2020" t="s">
        <v>807</v>
      </c>
      <c r="CJ23" s="2021"/>
      <c r="CK23" s="1443"/>
      <c r="CM23" s="2020" t="s">
        <v>807</v>
      </c>
      <c r="CN23" s="2021"/>
      <c r="CO23" s="1443"/>
      <c r="CQ23" s="2020" t="s">
        <v>807</v>
      </c>
      <c r="CR23" s="2021"/>
      <c r="CS23" s="1443"/>
      <c r="CU23" s="2020" t="s">
        <v>807</v>
      </c>
      <c r="CV23" s="2021"/>
      <c r="CW23" s="1443"/>
      <c r="CY23" s="2020" t="s">
        <v>807</v>
      </c>
      <c r="CZ23" s="2021"/>
      <c r="DA23" s="1443"/>
      <c r="DC23" s="2020" t="s">
        <v>807</v>
      </c>
      <c r="DD23" s="2021"/>
      <c r="DE23" s="1443"/>
      <c r="DG23" s="2020" t="s">
        <v>807</v>
      </c>
      <c r="DH23" s="2021"/>
      <c r="DI23" s="1443"/>
      <c r="DK23" s="2020" t="s">
        <v>807</v>
      </c>
      <c r="DL23" s="2021"/>
      <c r="DM23" s="1443"/>
      <c r="DO23" s="2020" t="s">
        <v>807</v>
      </c>
      <c r="DP23" s="2021"/>
      <c r="DQ23" s="1443"/>
      <c r="DS23" s="2020" t="s">
        <v>807</v>
      </c>
      <c r="DT23" s="2021"/>
      <c r="DU23" s="1443"/>
      <c r="DW23" s="2020" t="s">
        <v>807</v>
      </c>
      <c r="DX23" s="2021"/>
      <c r="DY23" s="1443"/>
      <c r="EA23" s="2020" t="s">
        <v>807</v>
      </c>
      <c r="EB23" s="2021"/>
      <c r="EC23" s="1443"/>
      <c r="EE23" s="2020" t="s">
        <v>807</v>
      </c>
      <c r="EF23" s="2021"/>
      <c r="EG23" s="1443"/>
      <c r="EI23" s="2020" t="s">
        <v>807</v>
      </c>
      <c r="EJ23" s="2021"/>
      <c r="EK23" s="1443"/>
      <c r="EM23" s="2020" t="s">
        <v>807</v>
      </c>
      <c r="EN23" s="2021"/>
      <c r="EO23" s="1443"/>
      <c r="EQ23" s="2020" t="s">
        <v>807</v>
      </c>
      <c r="ER23" s="2021"/>
      <c r="ES23" s="1443"/>
      <c r="EU23" s="2020" t="s">
        <v>807</v>
      </c>
      <c r="EV23" s="2021"/>
      <c r="EW23" s="1443"/>
      <c r="EY23" s="2020" t="s">
        <v>807</v>
      </c>
      <c r="EZ23" s="2021"/>
      <c r="FA23" s="1443"/>
      <c r="FC23" s="2020" t="s">
        <v>807</v>
      </c>
      <c r="FD23" s="2021"/>
      <c r="FE23" s="1443"/>
      <c r="FG23" s="2020" t="s">
        <v>807</v>
      </c>
      <c r="FH23" s="2021"/>
      <c r="FI23" s="1443"/>
      <c r="FK23" s="2020" t="s">
        <v>807</v>
      </c>
      <c r="FL23" s="2021"/>
      <c r="FM23" s="1443"/>
    </row>
    <row r="24" spans="2:169" ht="18.75" customHeight="1" x14ac:dyDescent="0.15">
      <c r="B24" s="1442" t="s">
        <v>809</v>
      </c>
      <c r="C24" s="1440">
        <f>SUM(M24+Q24+U24+Y24+AC24+AG24+AK24+AO24+AS24+AW24+BA24+BE24+BI24+BM24+BQ24+BU24+BY24+CC24+CG24+CK24+CO24+CS24+CW24+DA24+DE24+DI24+DM24+DQ24+DU24+DY24+EC24+EG24+EK24+EO24+ES24+EW24+FA24+FE24+FI24+FM24)</f>
        <v>0</v>
      </c>
      <c r="D24" s="1440" t="str">
        <f>IF(ISERROR(C24/($C$22+$C$23+$C$24)),"",C24/($C$22+$C$23+$C$24)%)</f>
        <v/>
      </c>
      <c r="E24" s="1415"/>
      <c r="F24" s="1442" t="s">
        <v>810</v>
      </c>
      <c r="G24" s="1440">
        <f>SUM(M30+Q30+U30+Y30+AC30+AG30+AK30+AO30+AS30+AW30+BA30+BE30+BI30+BM30+BQ30+BU30+BY30+CC30+CG30+CK30+CO30+CS30+CW30+DA30+DE30+DI30+DM30+DQ30+DU30+DY30+EC30+EG30+EK30+EO30+ES30+EW30+FA30+FE30+FI30+FM30)</f>
        <v>0</v>
      </c>
      <c r="H24" s="1440" t="str">
        <f>IF(ISERROR(G24/($G$22+$G$23+$G$24)),"",G24/($G$22+$G$23+$G$24)%)</f>
        <v/>
      </c>
      <c r="K24" s="2020" t="s">
        <v>809</v>
      </c>
      <c r="L24" s="2021"/>
      <c r="M24" s="1443"/>
      <c r="N24" s="1415"/>
      <c r="O24" s="2020" t="s">
        <v>809</v>
      </c>
      <c r="P24" s="2021"/>
      <c r="Q24" s="1443"/>
      <c r="R24" s="1415"/>
      <c r="S24" s="2020" t="s">
        <v>809</v>
      </c>
      <c r="T24" s="2021"/>
      <c r="U24" s="1443"/>
      <c r="W24" s="2020" t="s">
        <v>809</v>
      </c>
      <c r="X24" s="2021"/>
      <c r="Y24" s="1443"/>
      <c r="AA24" s="2020" t="s">
        <v>809</v>
      </c>
      <c r="AB24" s="2021"/>
      <c r="AC24" s="1443"/>
      <c r="AE24" s="2020" t="s">
        <v>809</v>
      </c>
      <c r="AF24" s="2021"/>
      <c r="AG24" s="1443"/>
      <c r="AI24" s="2020" t="s">
        <v>809</v>
      </c>
      <c r="AJ24" s="2021"/>
      <c r="AK24" s="1443"/>
      <c r="AM24" s="2020" t="s">
        <v>809</v>
      </c>
      <c r="AN24" s="2021"/>
      <c r="AO24" s="1443"/>
      <c r="AQ24" s="2020" t="s">
        <v>809</v>
      </c>
      <c r="AR24" s="2021"/>
      <c r="AS24" s="1443"/>
      <c r="AU24" s="2020" t="s">
        <v>809</v>
      </c>
      <c r="AV24" s="2021"/>
      <c r="AW24" s="1443"/>
      <c r="AY24" s="2020" t="s">
        <v>809</v>
      </c>
      <c r="AZ24" s="2021"/>
      <c r="BA24" s="1443"/>
      <c r="BC24" s="2020" t="s">
        <v>809</v>
      </c>
      <c r="BD24" s="2021"/>
      <c r="BE24" s="1443"/>
      <c r="BG24" s="2020" t="s">
        <v>809</v>
      </c>
      <c r="BH24" s="2021"/>
      <c r="BI24" s="1443"/>
      <c r="BK24" s="2020" t="s">
        <v>809</v>
      </c>
      <c r="BL24" s="2021"/>
      <c r="BM24" s="1443"/>
      <c r="BO24" s="2020" t="s">
        <v>809</v>
      </c>
      <c r="BP24" s="2021"/>
      <c r="BQ24" s="1443"/>
      <c r="BS24" s="2020" t="s">
        <v>809</v>
      </c>
      <c r="BT24" s="2021"/>
      <c r="BU24" s="1443"/>
      <c r="BW24" s="2020" t="s">
        <v>809</v>
      </c>
      <c r="BX24" s="2021"/>
      <c r="BY24" s="1443"/>
      <c r="CA24" s="2020" t="s">
        <v>809</v>
      </c>
      <c r="CB24" s="2021"/>
      <c r="CC24" s="1443"/>
      <c r="CE24" s="2020" t="s">
        <v>809</v>
      </c>
      <c r="CF24" s="2021"/>
      <c r="CG24" s="1443"/>
      <c r="CI24" s="2020" t="s">
        <v>809</v>
      </c>
      <c r="CJ24" s="2021"/>
      <c r="CK24" s="1443"/>
      <c r="CM24" s="2020" t="s">
        <v>809</v>
      </c>
      <c r="CN24" s="2021"/>
      <c r="CO24" s="1443"/>
      <c r="CQ24" s="2020" t="s">
        <v>809</v>
      </c>
      <c r="CR24" s="2021"/>
      <c r="CS24" s="1443"/>
      <c r="CU24" s="2020" t="s">
        <v>809</v>
      </c>
      <c r="CV24" s="2021"/>
      <c r="CW24" s="1443"/>
      <c r="CY24" s="2020" t="s">
        <v>809</v>
      </c>
      <c r="CZ24" s="2021"/>
      <c r="DA24" s="1443"/>
      <c r="DC24" s="2020" t="s">
        <v>809</v>
      </c>
      <c r="DD24" s="2021"/>
      <c r="DE24" s="1443"/>
      <c r="DG24" s="2020" t="s">
        <v>809</v>
      </c>
      <c r="DH24" s="2021"/>
      <c r="DI24" s="1443"/>
      <c r="DK24" s="2020" t="s">
        <v>809</v>
      </c>
      <c r="DL24" s="2021"/>
      <c r="DM24" s="1443"/>
      <c r="DO24" s="2020" t="s">
        <v>809</v>
      </c>
      <c r="DP24" s="2021"/>
      <c r="DQ24" s="1443"/>
      <c r="DS24" s="2020" t="s">
        <v>809</v>
      </c>
      <c r="DT24" s="2021"/>
      <c r="DU24" s="1443"/>
      <c r="DW24" s="2020" t="s">
        <v>809</v>
      </c>
      <c r="DX24" s="2021"/>
      <c r="DY24" s="1443"/>
      <c r="EA24" s="2020" t="s">
        <v>809</v>
      </c>
      <c r="EB24" s="2021"/>
      <c r="EC24" s="1443"/>
      <c r="EE24" s="2020" t="s">
        <v>809</v>
      </c>
      <c r="EF24" s="2021"/>
      <c r="EG24" s="1443"/>
      <c r="EI24" s="2020" t="s">
        <v>809</v>
      </c>
      <c r="EJ24" s="2021"/>
      <c r="EK24" s="1443"/>
      <c r="EM24" s="2020" t="s">
        <v>809</v>
      </c>
      <c r="EN24" s="2021"/>
      <c r="EO24" s="1443"/>
      <c r="EQ24" s="2020" t="s">
        <v>809</v>
      </c>
      <c r="ER24" s="2021"/>
      <c r="ES24" s="1443"/>
      <c r="EU24" s="2020" t="s">
        <v>809</v>
      </c>
      <c r="EV24" s="2021"/>
      <c r="EW24" s="1443"/>
      <c r="EY24" s="2020" t="s">
        <v>809</v>
      </c>
      <c r="EZ24" s="2021"/>
      <c r="FA24" s="1443"/>
      <c r="FC24" s="2020" t="s">
        <v>809</v>
      </c>
      <c r="FD24" s="2021"/>
      <c r="FE24" s="1443"/>
      <c r="FG24" s="2020" t="s">
        <v>809</v>
      </c>
      <c r="FH24" s="2021"/>
      <c r="FI24" s="1443"/>
      <c r="FK24" s="2020" t="s">
        <v>809</v>
      </c>
      <c r="FL24" s="2021"/>
      <c r="FM24" s="1443"/>
    </row>
    <row r="25" spans="2:169" ht="18.75" customHeight="1" x14ac:dyDescent="0.15">
      <c r="B25" s="1415"/>
      <c r="C25" s="1415"/>
      <c r="D25" s="1415"/>
      <c r="E25" s="1415"/>
      <c r="F25" s="1415"/>
      <c r="G25" s="1415"/>
      <c r="H25" s="1415"/>
      <c r="K25" s="1415"/>
      <c r="L25" s="1415"/>
      <c r="M25" s="1415"/>
      <c r="N25" s="1415"/>
      <c r="O25" s="1415"/>
      <c r="P25" s="1415"/>
      <c r="Q25" s="1415"/>
      <c r="R25" s="1415"/>
      <c r="S25" s="1415"/>
      <c r="T25" s="1415"/>
      <c r="U25" s="1415"/>
      <c r="W25" s="1415"/>
      <c r="X25" s="1415"/>
      <c r="Y25" s="1415"/>
      <c r="AA25" s="1415"/>
      <c r="AB25" s="1415"/>
      <c r="AC25" s="1415"/>
      <c r="AE25" s="1415"/>
      <c r="AF25" s="1415"/>
      <c r="AG25" s="1415"/>
      <c r="AI25" s="1415"/>
      <c r="AJ25" s="1415"/>
      <c r="AK25" s="1415"/>
      <c r="AM25" s="1415"/>
      <c r="AN25" s="1415"/>
      <c r="AO25" s="1415"/>
      <c r="AQ25" s="1415"/>
      <c r="AR25" s="1415"/>
      <c r="AS25" s="1415"/>
      <c r="AU25" s="1415"/>
      <c r="AV25" s="1415"/>
      <c r="AW25" s="1415"/>
      <c r="AY25" s="1415"/>
      <c r="AZ25" s="1415"/>
      <c r="BA25" s="1415"/>
      <c r="BC25" s="1415"/>
      <c r="BD25" s="1415"/>
      <c r="BE25" s="1415"/>
      <c r="BG25" s="1415"/>
      <c r="BH25" s="1415"/>
      <c r="BI25" s="1415"/>
      <c r="BK25" s="1415"/>
      <c r="BL25" s="1415"/>
      <c r="BM25" s="1415"/>
      <c r="BO25" s="1415"/>
      <c r="BP25" s="1415"/>
      <c r="BQ25" s="1415"/>
      <c r="BS25" s="1415"/>
      <c r="BT25" s="1415"/>
      <c r="BU25" s="1415"/>
      <c r="BW25" s="1415"/>
      <c r="BX25" s="1415"/>
      <c r="BY25" s="1415"/>
      <c r="CA25" s="1415"/>
      <c r="CB25" s="1415"/>
      <c r="CC25" s="1415"/>
      <c r="CE25" s="1415"/>
      <c r="CF25" s="1415"/>
      <c r="CG25" s="1415"/>
      <c r="CI25" s="1415"/>
      <c r="CJ25" s="1415"/>
      <c r="CK25" s="1415"/>
      <c r="CM25" s="1415"/>
      <c r="CN25" s="1415"/>
      <c r="CO25" s="1415"/>
      <c r="CQ25" s="1415"/>
      <c r="CR25" s="1415"/>
      <c r="CS25" s="1415"/>
      <c r="CU25" s="1415"/>
      <c r="CV25" s="1415"/>
      <c r="CW25" s="1415"/>
      <c r="CY25" s="1415"/>
      <c r="CZ25" s="1415"/>
      <c r="DA25" s="1415"/>
      <c r="DC25" s="1415"/>
      <c r="DD25" s="1415"/>
      <c r="DE25" s="1415"/>
      <c r="DG25" s="1415"/>
      <c r="DH25" s="1415"/>
      <c r="DI25" s="1415"/>
      <c r="DK25" s="1415"/>
      <c r="DL25" s="1415"/>
      <c r="DM25" s="1415"/>
      <c r="DO25" s="1415"/>
      <c r="DP25" s="1415"/>
      <c r="DQ25" s="1415"/>
      <c r="DS25" s="1415"/>
      <c r="DT25" s="1415"/>
      <c r="DU25" s="1415"/>
      <c r="DW25" s="1415"/>
      <c r="DX25" s="1415"/>
      <c r="DY25" s="1415"/>
      <c r="EA25" s="1415"/>
      <c r="EB25" s="1415"/>
      <c r="EC25" s="1415"/>
      <c r="EE25" s="1415"/>
      <c r="EF25" s="1415"/>
      <c r="EG25" s="1415"/>
      <c r="EI25" s="1415"/>
      <c r="EJ25" s="1415"/>
      <c r="EK25" s="1415"/>
      <c r="EM25" s="1415"/>
      <c r="EN25" s="1415"/>
      <c r="EO25" s="1415"/>
      <c r="EQ25" s="1415"/>
      <c r="ER25" s="1415"/>
      <c r="ES25" s="1415"/>
      <c r="EU25" s="1415"/>
      <c r="EV25" s="1415"/>
      <c r="EW25" s="1415"/>
      <c r="EY25" s="1415"/>
      <c r="EZ25" s="1415"/>
      <c r="FA25" s="1415"/>
      <c r="FC25" s="1415"/>
      <c r="FD25" s="1415"/>
      <c r="FE25" s="1415"/>
      <c r="FG25" s="1415"/>
      <c r="FH25" s="1415"/>
      <c r="FI25" s="1415"/>
      <c r="FK25" s="1415"/>
      <c r="FL25" s="1415"/>
      <c r="FM25" s="1415"/>
    </row>
    <row r="26" spans="2:169" ht="18.75" customHeight="1" x14ac:dyDescent="0.15">
      <c r="B26" s="1415" t="s">
        <v>811</v>
      </c>
      <c r="C26" s="1415"/>
      <c r="D26" s="1415"/>
      <c r="E26" s="1415"/>
      <c r="F26" s="1415"/>
      <c r="G26" s="1415"/>
      <c r="H26" s="1415"/>
      <c r="K26" s="1415" t="s">
        <v>801</v>
      </c>
      <c r="L26" s="1415"/>
      <c r="M26" s="1415"/>
      <c r="N26" s="1415"/>
      <c r="O26" s="1415" t="s">
        <v>801</v>
      </c>
      <c r="P26" s="1415"/>
      <c r="Q26" s="1415"/>
      <c r="R26" s="1415"/>
      <c r="S26" s="1415" t="s">
        <v>801</v>
      </c>
      <c r="T26" s="1415"/>
      <c r="U26" s="1415"/>
      <c r="W26" s="1415" t="s">
        <v>801</v>
      </c>
      <c r="X26" s="1415"/>
      <c r="Y26" s="1415"/>
      <c r="AA26" s="1415" t="s">
        <v>801</v>
      </c>
      <c r="AB26" s="1415"/>
      <c r="AC26" s="1415"/>
      <c r="AE26" s="1415" t="s">
        <v>801</v>
      </c>
      <c r="AF26" s="1415"/>
      <c r="AG26" s="1415"/>
      <c r="AI26" s="1415" t="s">
        <v>801</v>
      </c>
      <c r="AJ26" s="1415"/>
      <c r="AK26" s="1415"/>
      <c r="AM26" s="1415" t="s">
        <v>801</v>
      </c>
      <c r="AN26" s="1415"/>
      <c r="AO26" s="1415"/>
      <c r="AQ26" s="1415" t="s">
        <v>801</v>
      </c>
      <c r="AR26" s="1415"/>
      <c r="AS26" s="1415"/>
      <c r="AU26" s="1415" t="s">
        <v>801</v>
      </c>
      <c r="AV26" s="1415"/>
      <c r="AW26" s="1415"/>
      <c r="AY26" s="1415" t="s">
        <v>801</v>
      </c>
      <c r="AZ26" s="1415"/>
      <c r="BA26" s="1415"/>
      <c r="BC26" s="1415" t="s">
        <v>801</v>
      </c>
      <c r="BD26" s="1415"/>
      <c r="BE26" s="1415"/>
      <c r="BG26" s="1415" t="s">
        <v>801</v>
      </c>
      <c r="BH26" s="1415"/>
      <c r="BI26" s="1415"/>
      <c r="BK26" s="1415" t="s">
        <v>801</v>
      </c>
      <c r="BL26" s="1415"/>
      <c r="BM26" s="1415"/>
      <c r="BO26" s="1415" t="s">
        <v>801</v>
      </c>
      <c r="BP26" s="1415"/>
      <c r="BQ26" s="1415"/>
      <c r="BS26" s="1415" t="s">
        <v>801</v>
      </c>
      <c r="BT26" s="1415"/>
      <c r="BU26" s="1415"/>
      <c r="BW26" s="1415" t="s">
        <v>801</v>
      </c>
      <c r="BX26" s="1415"/>
      <c r="BY26" s="1415"/>
      <c r="CA26" s="1415" t="s">
        <v>801</v>
      </c>
      <c r="CB26" s="1415"/>
      <c r="CC26" s="1415"/>
      <c r="CE26" s="1415" t="s">
        <v>801</v>
      </c>
      <c r="CF26" s="1415"/>
      <c r="CG26" s="1415"/>
      <c r="CI26" s="1415" t="s">
        <v>801</v>
      </c>
      <c r="CJ26" s="1415"/>
      <c r="CK26" s="1415"/>
      <c r="CM26" s="1415" t="s">
        <v>801</v>
      </c>
      <c r="CN26" s="1415"/>
      <c r="CO26" s="1415"/>
      <c r="CQ26" s="1415" t="s">
        <v>801</v>
      </c>
      <c r="CR26" s="1415"/>
      <c r="CS26" s="1415"/>
      <c r="CU26" s="1415" t="s">
        <v>801</v>
      </c>
      <c r="CV26" s="1415"/>
      <c r="CW26" s="1415"/>
      <c r="CY26" s="1415" t="s">
        <v>801</v>
      </c>
      <c r="CZ26" s="1415"/>
      <c r="DA26" s="1415"/>
      <c r="DC26" s="1415" t="s">
        <v>801</v>
      </c>
      <c r="DD26" s="1415"/>
      <c r="DE26" s="1415"/>
      <c r="DG26" s="1415" t="s">
        <v>801</v>
      </c>
      <c r="DH26" s="1415"/>
      <c r="DI26" s="1415"/>
      <c r="DK26" s="1415" t="s">
        <v>801</v>
      </c>
      <c r="DL26" s="1415"/>
      <c r="DM26" s="1415"/>
      <c r="DO26" s="1415" t="s">
        <v>801</v>
      </c>
      <c r="DP26" s="1415"/>
      <c r="DQ26" s="1415"/>
      <c r="DS26" s="1415" t="s">
        <v>801</v>
      </c>
      <c r="DT26" s="1415"/>
      <c r="DU26" s="1415"/>
      <c r="DW26" s="1415" t="s">
        <v>801</v>
      </c>
      <c r="DX26" s="1415"/>
      <c r="DY26" s="1415"/>
      <c r="EA26" s="1415" t="s">
        <v>801</v>
      </c>
      <c r="EB26" s="1415"/>
      <c r="EC26" s="1415"/>
      <c r="EE26" s="1415" t="s">
        <v>801</v>
      </c>
      <c r="EF26" s="1415"/>
      <c r="EG26" s="1415"/>
      <c r="EI26" s="1415" t="s">
        <v>801</v>
      </c>
      <c r="EJ26" s="1415"/>
      <c r="EK26" s="1415"/>
      <c r="EM26" s="1415" t="s">
        <v>801</v>
      </c>
      <c r="EN26" s="1415"/>
      <c r="EO26" s="1415"/>
      <c r="EQ26" s="1415" t="s">
        <v>801</v>
      </c>
      <c r="ER26" s="1415"/>
      <c r="ES26" s="1415"/>
      <c r="EU26" s="1415" t="s">
        <v>801</v>
      </c>
      <c r="EV26" s="1415"/>
      <c r="EW26" s="1415"/>
      <c r="EY26" s="1415" t="s">
        <v>801</v>
      </c>
      <c r="EZ26" s="1415"/>
      <c r="FA26" s="1415"/>
      <c r="FC26" s="1415" t="s">
        <v>801</v>
      </c>
      <c r="FD26" s="1415"/>
      <c r="FE26" s="1415"/>
      <c r="FG26" s="1415" t="s">
        <v>801</v>
      </c>
      <c r="FH26" s="1415"/>
      <c r="FI26" s="1415"/>
      <c r="FK26" s="1415" t="s">
        <v>801</v>
      </c>
      <c r="FL26" s="1415"/>
      <c r="FM26" s="1415"/>
    </row>
    <row r="27" spans="2:169" ht="18.75" customHeight="1" x14ac:dyDescent="0.15">
      <c r="B27" s="2024" t="str">
        <f>K33&amp;" "&amp;O33&amp;" "&amp;S33&amp;" "&amp;W33&amp;" "&amp;AA33&amp;" "&amp;AE33&amp;" "&amp;AI33&amp;" "&amp;AM33&amp;" "&amp;AQ33&amp;" "&amp;AU33&amp;" "&amp;AY33&amp;" "&amp;BC33&amp;" "&amp;BG33&amp;" "&amp;BK33&amp;" "&amp;BO33&amp;" "&amp;BS33&amp;" "&amp;BW33&amp;" "&amp;CA33&amp;" "&amp;CE33&amp;" "&amp;CI33&amp;" "&amp;CM33&amp;" "&amp;CQ33&amp;" "&amp;CU33&amp;" "&amp;CY33&amp;" "&amp;DC33&amp;" "&amp;DG33&amp;" "&amp;DK33&amp;" "&amp;DO33&amp;" "&amp;DS33&amp;" "&amp;DW33&amp;" "&amp;EA33&amp;" "&amp;EE33&amp;" "&amp;EI33&amp;" "&amp;EM33&amp;" "&amp;EQ33&amp;" "&amp;EU33&amp;" "&amp;EY33&amp;" "&amp;FC33&amp;" "&amp;FG33&amp;" "&amp;FK33</f>
        <v xml:space="preserve">                                       </v>
      </c>
      <c r="C27" s="2025"/>
      <c r="D27" s="2025"/>
      <c r="E27" s="2025"/>
      <c r="F27" s="2025"/>
      <c r="G27" s="2025"/>
      <c r="H27" s="2026"/>
      <c r="K27" s="2022" t="s">
        <v>793</v>
      </c>
      <c r="L27" s="2023"/>
      <c r="M27" s="1437" t="s">
        <v>804</v>
      </c>
      <c r="N27" s="1415"/>
      <c r="O27" s="2022" t="s">
        <v>793</v>
      </c>
      <c r="P27" s="2023"/>
      <c r="Q27" s="1437" t="s">
        <v>804</v>
      </c>
      <c r="R27" s="1415"/>
      <c r="S27" s="2022" t="s">
        <v>793</v>
      </c>
      <c r="T27" s="2023"/>
      <c r="U27" s="1437" t="s">
        <v>804</v>
      </c>
      <c r="W27" s="2022" t="s">
        <v>793</v>
      </c>
      <c r="X27" s="2023"/>
      <c r="Y27" s="1437" t="s">
        <v>804</v>
      </c>
      <c r="AA27" s="2022" t="s">
        <v>793</v>
      </c>
      <c r="AB27" s="2023"/>
      <c r="AC27" s="1437" t="s">
        <v>804</v>
      </c>
      <c r="AE27" s="2022" t="s">
        <v>793</v>
      </c>
      <c r="AF27" s="2023"/>
      <c r="AG27" s="1437" t="s">
        <v>804</v>
      </c>
      <c r="AI27" s="2022" t="s">
        <v>793</v>
      </c>
      <c r="AJ27" s="2023"/>
      <c r="AK27" s="1437" t="s">
        <v>804</v>
      </c>
      <c r="AM27" s="2022" t="s">
        <v>793</v>
      </c>
      <c r="AN27" s="2023"/>
      <c r="AO27" s="1437" t="s">
        <v>804</v>
      </c>
      <c r="AQ27" s="2022" t="s">
        <v>793</v>
      </c>
      <c r="AR27" s="2023"/>
      <c r="AS27" s="1437" t="s">
        <v>804</v>
      </c>
      <c r="AU27" s="2022" t="s">
        <v>793</v>
      </c>
      <c r="AV27" s="2023"/>
      <c r="AW27" s="1437" t="s">
        <v>804</v>
      </c>
      <c r="AY27" s="2022" t="s">
        <v>793</v>
      </c>
      <c r="AZ27" s="2023"/>
      <c r="BA27" s="1437" t="s">
        <v>804</v>
      </c>
      <c r="BC27" s="2022" t="s">
        <v>793</v>
      </c>
      <c r="BD27" s="2023"/>
      <c r="BE27" s="1437" t="s">
        <v>804</v>
      </c>
      <c r="BG27" s="2022" t="s">
        <v>793</v>
      </c>
      <c r="BH27" s="2023"/>
      <c r="BI27" s="1437" t="s">
        <v>804</v>
      </c>
      <c r="BK27" s="2022" t="s">
        <v>793</v>
      </c>
      <c r="BL27" s="2023"/>
      <c r="BM27" s="1437" t="s">
        <v>804</v>
      </c>
      <c r="BO27" s="2022" t="s">
        <v>793</v>
      </c>
      <c r="BP27" s="2023"/>
      <c r="BQ27" s="1437" t="s">
        <v>804</v>
      </c>
      <c r="BS27" s="2022" t="s">
        <v>793</v>
      </c>
      <c r="BT27" s="2023"/>
      <c r="BU27" s="1437" t="s">
        <v>804</v>
      </c>
      <c r="BW27" s="2022" t="s">
        <v>793</v>
      </c>
      <c r="BX27" s="2023"/>
      <c r="BY27" s="1437" t="s">
        <v>804</v>
      </c>
      <c r="CA27" s="2022" t="s">
        <v>793</v>
      </c>
      <c r="CB27" s="2023"/>
      <c r="CC27" s="1437" t="s">
        <v>804</v>
      </c>
      <c r="CE27" s="2022" t="s">
        <v>793</v>
      </c>
      <c r="CF27" s="2023"/>
      <c r="CG27" s="1437" t="s">
        <v>804</v>
      </c>
      <c r="CI27" s="2022" t="s">
        <v>793</v>
      </c>
      <c r="CJ27" s="2023"/>
      <c r="CK27" s="1437" t="s">
        <v>804</v>
      </c>
      <c r="CM27" s="2022" t="s">
        <v>793</v>
      </c>
      <c r="CN27" s="2023"/>
      <c r="CO27" s="1437" t="s">
        <v>804</v>
      </c>
      <c r="CQ27" s="2022" t="s">
        <v>793</v>
      </c>
      <c r="CR27" s="2023"/>
      <c r="CS27" s="1437" t="s">
        <v>804</v>
      </c>
      <c r="CU27" s="2022" t="s">
        <v>793</v>
      </c>
      <c r="CV27" s="2023"/>
      <c r="CW27" s="1437" t="s">
        <v>804</v>
      </c>
      <c r="CY27" s="2022" t="s">
        <v>793</v>
      </c>
      <c r="CZ27" s="2023"/>
      <c r="DA27" s="1437" t="s">
        <v>804</v>
      </c>
      <c r="DC27" s="2022" t="s">
        <v>793</v>
      </c>
      <c r="DD27" s="2023"/>
      <c r="DE27" s="1437" t="s">
        <v>804</v>
      </c>
      <c r="DG27" s="2022" t="s">
        <v>793</v>
      </c>
      <c r="DH27" s="2023"/>
      <c r="DI27" s="1437" t="s">
        <v>804</v>
      </c>
      <c r="DK27" s="2022" t="s">
        <v>793</v>
      </c>
      <c r="DL27" s="2023"/>
      <c r="DM27" s="1437" t="s">
        <v>804</v>
      </c>
      <c r="DO27" s="2022" t="s">
        <v>793</v>
      </c>
      <c r="DP27" s="2023"/>
      <c r="DQ27" s="1437" t="s">
        <v>804</v>
      </c>
      <c r="DS27" s="2022" t="s">
        <v>793</v>
      </c>
      <c r="DT27" s="2023"/>
      <c r="DU27" s="1437" t="s">
        <v>804</v>
      </c>
      <c r="DW27" s="2022" t="s">
        <v>793</v>
      </c>
      <c r="DX27" s="2023"/>
      <c r="DY27" s="1437" t="s">
        <v>804</v>
      </c>
      <c r="EA27" s="2022" t="s">
        <v>793</v>
      </c>
      <c r="EB27" s="2023"/>
      <c r="EC27" s="1437" t="s">
        <v>804</v>
      </c>
      <c r="EE27" s="2022" t="s">
        <v>793</v>
      </c>
      <c r="EF27" s="2023"/>
      <c r="EG27" s="1437" t="s">
        <v>804</v>
      </c>
      <c r="EI27" s="2022" t="s">
        <v>793</v>
      </c>
      <c r="EJ27" s="2023"/>
      <c r="EK27" s="1437" t="s">
        <v>804</v>
      </c>
      <c r="EM27" s="2022" t="s">
        <v>793</v>
      </c>
      <c r="EN27" s="2023"/>
      <c r="EO27" s="1437" t="s">
        <v>804</v>
      </c>
      <c r="EQ27" s="2022" t="s">
        <v>793</v>
      </c>
      <c r="ER27" s="2023"/>
      <c r="ES27" s="1437" t="s">
        <v>804</v>
      </c>
      <c r="EU27" s="2022" t="s">
        <v>793</v>
      </c>
      <c r="EV27" s="2023"/>
      <c r="EW27" s="1437" t="s">
        <v>804</v>
      </c>
      <c r="EY27" s="2022" t="s">
        <v>793</v>
      </c>
      <c r="EZ27" s="2023"/>
      <c r="FA27" s="1437" t="s">
        <v>804</v>
      </c>
      <c r="FC27" s="2022" t="s">
        <v>793</v>
      </c>
      <c r="FD27" s="2023"/>
      <c r="FE27" s="1437" t="s">
        <v>804</v>
      </c>
      <c r="FG27" s="2022" t="s">
        <v>793</v>
      </c>
      <c r="FH27" s="2023"/>
      <c r="FI27" s="1437" t="s">
        <v>804</v>
      </c>
      <c r="FK27" s="2022" t="s">
        <v>793</v>
      </c>
      <c r="FL27" s="2023"/>
      <c r="FM27" s="1437" t="s">
        <v>804</v>
      </c>
    </row>
    <row r="28" spans="2:169" ht="18.75" customHeight="1" x14ac:dyDescent="0.15">
      <c r="B28" s="2027"/>
      <c r="C28" s="2028"/>
      <c r="D28" s="2028"/>
      <c r="E28" s="2028"/>
      <c r="F28" s="2028"/>
      <c r="G28" s="2028"/>
      <c r="H28" s="2029"/>
      <c r="K28" s="2020" t="s">
        <v>806</v>
      </c>
      <c r="L28" s="2021"/>
      <c r="M28" s="1443"/>
      <c r="N28" s="1415"/>
      <c r="O28" s="2020" t="s">
        <v>806</v>
      </c>
      <c r="P28" s="2021"/>
      <c r="Q28" s="1443"/>
      <c r="R28" s="1415"/>
      <c r="S28" s="2020" t="s">
        <v>806</v>
      </c>
      <c r="T28" s="2021"/>
      <c r="U28" s="1443"/>
      <c r="W28" s="2020" t="s">
        <v>806</v>
      </c>
      <c r="X28" s="2021"/>
      <c r="Y28" s="1443"/>
      <c r="AA28" s="2020" t="s">
        <v>806</v>
      </c>
      <c r="AB28" s="2021"/>
      <c r="AC28" s="1443"/>
      <c r="AE28" s="2020" t="s">
        <v>806</v>
      </c>
      <c r="AF28" s="2021"/>
      <c r="AG28" s="1443"/>
      <c r="AI28" s="2020" t="s">
        <v>806</v>
      </c>
      <c r="AJ28" s="2021"/>
      <c r="AK28" s="1443"/>
      <c r="AM28" s="2020" t="s">
        <v>806</v>
      </c>
      <c r="AN28" s="2021"/>
      <c r="AO28" s="1443"/>
      <c r="AQ28" s="2020" t="s">
        <v>806</v>
      </c>
      <c r="AR28" s="2021"/>
      <c r="AS28" s="1443"/>
      <c r="AU28" s="2020" t="s">
        <v>806</v>
      </c>
      <c r="AV28" s="2021"/>
      <c r="AW28" s="1443"/>
      <c r="AY28" s="2020" t="s">
        <v>806</v>
      </c>
      <c r="AZ28" s="2021"/>
      <c r="BA28" s="1443"/>
      <c r="BC28" s="2020" t="s">
        <v>806</v>
      </c>
      <c r="BD28" s="2021"/>
      <c r="BE28" s="1443"/>
      <c r="BG28" s="2020" t="s">
        <v>806</v>
      </c>
      <c r="BH28" s="2021"/>
      <c r="BI28" s="1443"/>
      <c r="BK28" s="2020" t="s">
        <v>806</v>
      </c>
      <c r="BL28" s="2021"/>
      <c r="BM28" s="1443"/>
      <c r="BO28" s="2020" t="s">
        <v>806</v>
      </c>
      <c r="BP28" s="2021"/>
      <c r="BQ28" s="1443"/>
      <c r="BS28" s="2020" t="s">
        <v>806</v>
      </c>
      <c r="BT28" s="2021"/>
      <c r="BU28" s="1443"/>
      <c r="BW28" s="2020" t="s">
        <v>806</v>
      </c>
      <c r="BX28" s="2021"/>
      <c r="BY28" s="1443"/>
      <c r="CA28" s="2020" t="s">
        <v>806</v>
      </c>
      <c r="CB28" s="2021"/>
      <c r="CC28" s="1443"/>
      <c r="CE28" s="2020" t="s">
        <v>806</v>
      </c>
      <c r="CF28" s="2021"/>
      <c r="CG28" s="1443"/>
      <c r="CI28" s="2020" t="s">
        <v>806</v>
      </c>
      <c r="CJ28" s="2021"/>
      <c r="CK28" s="1443"/>
      <c r="CM28" s="2020" t="s">
        <v>806</v>
      </c>
      <c r="CN28" s="2021"/>
      <c r="CO28" s="1443"/>
      <c r="CQ28" s="2020" t="s">
        <v>806</v>
      </c>
      <c r="CR28" s="2021"/>
      <c r="CS28" s="1443"/>
      <c r="CU28" s="2020" t="s">
        <v>806</v>
      </c>
      <c r="CV28" s="2021"/>
      <c r="CW28" s="1443"/>
      <c r="CY28" s="2020" t="s">
        <v>806</v>
      </c>
      <c r="CZ28" s="2021"/>
      <c r="DA28" s="1443"/>
      <c r="DC28" s="2020" t="s">
        <v>806</v>
      </c>
      <c r="DD28" s="2021"/>
      <c r="DE28" s="1443"/>
      <c r="DG28" s="2020" t="s">
        <v>806</v>
      </c>
      <c r="DH28" s="2021"/>
      <c r="DI28" s="1443"/>
      <c r="DK28" s="2020" t="s">
        <v>806</v>
      </c>
      <c r="DL28" s="2021"/>
      <c r="DM28" s="1443"/>
      <c r="DO28" s="2020" t="s">
        <v>806</v>
      </c>
      <c r="DP28" s="2021"/>
      <c r="DQ28" s="1443"/>
      <c r="DS28" s="2020" t="s">
        <v>806</v>
      </c>
      <c r="DT28" s="2021"/>
      <c r="DU28" s="1443"/>
      <c r="DW28" s="2020" t="s">
        <v>806</v>
      </c>
      <c r="DX28" s="2021"/>
      <c r="DY28" s="1443"/>
      <c r="EA28" s="2020" t="s">
        <v>806</v>
      </c>
      <c r="EB28" s="2021"/>
      <c r="EC28" s="1443"/>
      <c r="EE28" s="2020" t="s">
        <v>806</v>
      </c>
      <c r="EF28" s="2021"/>
      <c r="EG28" s="1443"/>
      <c r="EI28" s="2020" t="s">
        <v>806</v>
      </c>
      <c r="EJ28" s="2021"/>
      <c r="EK28" s="1443"/>
      <c r="EM28" s="2020" t="s">
        <v>806</v>
      </c>
      <c r="EN28" s="2021"/>
      <c r="EO28" s="1443"/>
      <c r="EQ28" s="2020" t="s">
        <v>806</v>
      </c>
      <c r="ER28" s="2021"/>
      <c r="ES28" s="1443"/>
      <c r="EU28" s="2020" t="s">
        <v>806</v>
      </c>
      <c r="EV28" s="2021"/>
      <c r="EW28" s="1443"/>
      <c r="EY28" s="2020" t="s">
        <v>806</v>
      </c>
      <c r="EZ28" s="2021"/>
      <c r="FA28" s="1443"/>
      <c r="FC28" s="2020" t="s">
        <v>806</v>
      </c>
      <c r="FD28" s="2021"/>
      <c r="FE28" s="1443"/>
      <c r="FG28" s="2020" t="s">
        <v>806</v>
      </c>
      <c r="FH28" s="2021"/>
      <c r="FI28" s="1443"/>
      <c r="FK28" s="2020" t="s">
        <v>806</v>
      </c>
      <c r="FL28" s="2021"/>
      <c r="FM28" s="1443"/>
    </row>
    <row r="29" spans="2:169" ht="18.75" customHeight="1" x14ac:dyDescent="0.15">
      <c r="B29" s="2027"/>
      <c r="C29" s="2028"/>
      <c r="D29" s="2028"/>
      <c r="E29" s="2028"/>
      <c r="F29" s="2028"/>
      <c r="G29" s="2028"/>
      <c r="H29" s="2029"/>
      <c r="K29" s="2020" t="s">
        <v>808</v>
      </c>
      <c r="L29" s="2021"/>
      <c r="M29" s="1443"/>
      <c r="N29" s="1415"/>
      <c r="O29" s="2020" t="s">
        <v>808</v>
      </c>
      <c r="P29" s="2021"/>
      <c r="Q29" s="1443"/>
      <c r="R29" s="1415"/>
      <c r="S29" s="2020" t="s">
        <v>808</v>
      </c>
      <c r="T29" s="2021"/>
      <c r="U29" s="1443"/>
      <c r="W29" s="2020" t="s">
        <v>808</v>
      </c>
      <c r="X29" s="2021"/>
      <c r="Y29" s="1443"/>
      <c r="AA29" s="2020" t="s">
        <v>808</v>
      </c>
      <c r="AB29" s="2021"/>
      <c r="AC29" s="1443"/>
      <c r="AE29" s="2020" t="s">
        <v>808</v>
      </c>
      <c r="AF29" s="2021"/>
      <c r="AG29" s="1443"/>
      <c r="AI29" s="2020" t="s">
        <v>808</v>
      </c>
      <c r="AJ29" s="2021"/>
      <c r="AK29" s="1443"/>
      <c r="AM29" s="2020" t="s">
        <v>808</v>
      </c>
      <c r="AN29" s="2021"/>
      <c r="AO29" s="1443"/>
      <c r="AQ29" s="2020" t="s">
        <v>808</v>
      </c>
      <c r="AR29" s="2021"/>
      <c r="AS29" s="1443"/>
      <c r="AU29" s="2020" t="s">
        <v>808</v>
      </c>
      <c r="AV29" s="2021"/>
      <c r="AW29" s="1443"/>
      <c r="AY29" s="2020" t="s">
        <v>808</v>
      </c>
      <c r="AZ29" s="2021"/>
      <c r="BA29" s="1443"/>
      <c r="BC29" s="2020" t="s">
        <v>808</v>
      </c>
      <c r="BD29" s="2021"/>
      <c r="BE29" s="1443"/>
      <c r="BG29" s="2020" t="s">
        <v>808</v>
      </c>
      <c r="BH29" s="2021"/>
      <c r="BI29" s="1443"/>
      <c r="BK29" s="2020" t="s">
        <v>808</v>
      </c>
      <c r="BL29" s="2021"/>
      <c r="BM29" s="1443"/>
      <c r="BO29" s="2020" t="s">
        <v>808</v>
      </c>
      <c r="BP29" s="2021"/>
      <c r="BQ29" s="1443"/>
      <c r="BS29" s="2020" t="s">
        <v>808</v>
      </c>
      <c r="BT29" s="2021"/>
      <c r="BU29" s="1443"/>
      <c r="BW29" s="2020" t="s">
        <v>808</v>
      </c>
      <c r="BX29" s="2021"/>
      <c r="BY29" s="1443"/>
      <c r="CA29" s="2020" t="s">
        <v>808</v>
      </c>
      <c r="CB29" s="2021"/>
      <c r="CC29" s="1443"/>
      <c r="CE29" s="2020" t="s">
        <v>808</v>
      </c>
      <c r="CF29" s="2021"/>
      <c r="CG29" s="1443"/>
      <c r="CI29" s="2020" t="s">
        <v>808</v>
      </c>
      <c r="CJ29" s="2021"/>
      <c r="CK29" s="1443"/>
      <c r="CM29" s="2020" t="s">
        <v>808</v>
      </c>
      <c r="CN29" s="2021"/>
      <c r="CO29" s="1443"/>
      <c r="CQ29" s="2020" t="s">
        <v>808</v>
      </c>
      <c r="CR29" s="2021"/>
      <c r="CS29" s="1443"/>
      <c r="CU29" s="2020" t="s">
        <v>808</v>
      </c>
      <c r="CV29" s="2021"/>
      <c r="CW29" s="1443"/>
      <c r="CY29" s="2020" t="s">
        <v>808</v>
      </c>
      <c r="CZ29" s="2021"/>
      <c r="DA29" s="1443"/>
      <c r="DC29" s="2020" t="s">
        <v>808</v>
      </c>
      <c r="DD29" s="2021"/>
      <c r="DE29" s="1443"/>
      <c r="DG29" s="2020" t="s">
        <v>808</v>
      </c>
      <c r="DH29" s="2021"/>
      <c r="DI29" s="1443"/>
      <c r="DK29" s="2020" t="s">
        <v>808</v>
      </c>
      <c r="DL29" s="2021"/>
      <c r="DM29" s="1443"/>
      <c r="DO29" s="2020" t="s">
        <v>808</v>
      </c>
      <c r="DP29" s="2021"/>
      <c r="DQ29" s="1443"/>
      <c r="DS29" s="2020" t="s">
        <v>808</v>
      </c>
      <c r="DT29" s="2021"/>
      <c r="DU29" s="1443"/>
      <c r="DW29" s="2020" t="s">
        <v>808</v>
      </c>
      <c r="DX29" s="2021"/>
      <c r="DY29" s="1443"/>
      <c r="EA29" s="2020" t="s">
        <v>808</v>
      </c>
      <c r="EB29" s="2021"/>
      <c r="EC29" s="1443"/>
      <c r="EE29" s="2020" t="s">
        <v>808</v>
      </c>
      <c r="EF29" s="2021"/>
      <c r="EG29" s="1443"/>
      <c r="EI29" s="2020" t="s">
        <v>808</v>
      </c>
      <c r="EJ29" s="2021"/>
      <c r="EK29" s="1443"/>
      <c r="EM29" s="2020" t="s">
        <v>808</v>
      </c>
      <c r="EN29" s="2021"/>
      <c r="EO29" s="1443"/>
      <c r="EQ29" s="2020" t="s">
        <v>808</v>
      </c>
      <c r="ER29" s="2021"/>
      <c r="ES29" s="1443"/>
      <c r="EU29" s="2020" t="s">
        <v>808</v>
      </c>
      <c r="EV29" s="2021"/>
      <c r="EW29" s="1443"/>
      <c r="EY29" s="2020" t="s">
        <v>808</v>
      </c>
      <c r="EZ29" s="2021"/>
      <c r="FA29" s="1443"/>
      <c r="FC29" s="2020" t="s">
        <v>808</v>
      </c>
      <c r="FD29" s="2021"/>
      <c r="FE29" s="1443"/>
      <c r="FG29" s="2020" t="s">
        <v>808</v>
      </c>
      <c r="FH29" s="2021"/>
      <c r="FI29" s="1443"/>
      <c r="FK29" s="2020" t="s">
        <v>808</v>
      </c>
      <c r="FL29" s="2021"/>
      <c r="FM29" s="1443"/>
    </row>
    <row r="30" spans="2:169" ht="18.75" customHeight="1" x14ac:dyDescent="0.15">
      <c r="B30" s="2027"/>
      <c r="C30" s="2028"/>
      <c r="D30" s="2028"/>
      <c r="E30" s="2028"/>
      <c r="F30" s="2028"/>
      <c r="G30" s="2028"/>
      <c r="H30" s="2029"/>
      <c r="K30" s="2020" t="s">
        <v>810</v>
      </c>
      <c r="L30" s="2021"/>
      <c r="M30" s="1443"/>
      <c r="N30" s="1415"/>
      <c r="O30" s="2020" t="s">
        <v>810</v>
      </c>
      <c r="P30" s="2021"/>
      <c r="Q30" s="1443"/>
      <c r="R30" s="1415"/>
      <c r="S30" s="2020" t="s">
        <v>810</v>
      </c>
      <c r="T30" s="2021"/>
      <c r="U30" s="1443"/>
      <c r="W30" s="2020" t="s">
        <v>810</v>
      </c>
      <c r="X30" s="2021"/>
      <c r="Y30" s="1443"/>
      <c r="AA30" s="2020" t="s">
        <v>810</v>
      </c>
      <c r="AB30" s="2021"/>
      <c r="AC30" s="1443"/>
      <c r="AE30" s="2020" t="s">
        <v>810</v>
      </c>
      <c r="AF30" s="2021"/>
      <c r="AG30" s="1443"/>
      <c r="AI30" s="2020" t="s">
        <v>810</v>
      </c>
      <c r="AJ30" s="2021"/>
      <c r="AK30" s="1443"/>
      <c r="AM30" s="2020" t="s">
        <v>810</v>
      </c>
      <c r="AN30" s="2021"/>
      <c r="AO30" s="1443"/>
      <c r="AQ30" s="2020" t="s">
        <v>810</v>
      </c>
      <c r="AR30" s="2021"/>
      <c r="AS30" s="1443"/>
      <c r="AU30" s="2020" t="s">
        <v>810</v>
      </c>
      <c r="AV30" s="2021"/>
      <c r="AW30" s="1443"/>
      <c r="AY30" s="2020" t="s">
        <v>810</v>
      </c>
      <c r="AZ30" s="2021"/>
      <c r="BA30" s="1443"/>
      <c r="BC30" s="2020" t="s">
        <v>810</v>
      </c>
      <c r="BD30" s="2021"/>
      <c r="BE30" s="1443"/>
      <c r="BG30" s="2020" t="s">
        <v>810</v>
      </c>
      <c r="BH30" s="2021"/>
      <c r="BI30" s="1443"/>
      <c r="BK30" s="2020" t="s">
        <v>810</v>
      </c>
      <c r="BL30" s="2021"/>
      <c r="BM30" s="1443"/>
      <c r="BO30" s="2020" t="s">
        <v>810</v>
      </c>
      <c r="BP30" s="2021"/>
      <c r="BQ30" s="1443"/>
      <c r="BS30" s="2020" t="s">
        <v>810</v>
      </c>
      <c r="BT30" s="2021"/>
      <c r="BU30" s="1443"/>
      <c r="BW30" s="2020" t="s">
        <v>810</v>
      </c>
      <c r="BX30" s="2021"/>
      <c r="BY30" s="1443"/>
      <c r="CA30" s="2020" t="s">
        <v>810</v>
      </c>
      <c r="CB30" s="2021"/>
      <c r="CC30" s="1443"/>
      <c r="CE30" s="2020" t="s">
        <v>810</v>
      </c>
      <c r="CF30" s="2021"/>
      <c r="CG30" s="1443"/>
      <c r="CI30" s="2020" t="s">
        <v>810</v>
      </c>
      <c r="CJ30" s="2021"/>
      <c r="CK30" s="1443"/>
      <c r="CM30" s="2020" t="s">
        <v>810</v>
      </c>
      <c r="CN30" s="2021"/>
      <c r="CO30" s="1443"/>
      <c r="CQ30" s="2020" t="s">
        <v>810</v>
      </c>
      <c r="CR30" s="2021"/>
      <c r="CS30" s="1443"/>
      <c r="CU30" s="2020" t="s">
        <v>810</v>
      </c>
      <c r="CV30" s="2021"/>
      <c r="CW30" s="1443"/>
      <c r="CY30" s="2020" t="s">
        <v>810</v>
      </c>
      <c r="CZ30" s="2021"/>
      <c r="DA30" s="1443"/>
      <c r="DC30" s="2020" t="s">
        <v>810</v>
      </c>
      <c r="DD30" s="2021"/>
      <c r="DE30" s="1443"/>
      <c r="DG30" s="2020" t="s">
        <v>810</v>
      </c>
      <c r="DH30" s="2021"/>
      <c r="DI30" s="1443"/>
      <c r="DK30" s="2020" t="s">
        <v>810</v>
      </c>
      <c r="DL30" s="2021"/>
      <c r="DM30" s="1443"/>
      <c r="DO30" s="2020" t="s">
        <v>810</v>
      </c>
      <c r="DP30" s="2021"/>
      <c r="DQ30" s="1443"/>
      <c r="DS30" s="2020" t="s">
        <v>810</v>
      </c>
      <c r="DT30" s="2021"/>
      <c r="DU30" s="1443"/>
      <c r="DW30" s="2020" t="s">
        <v>810</v>
      </c>
      <c r="DX30" s="2021"/>
      <c r="DY30" s="1443"/>
      <c r="EA30" s="2020" t="s">
        <v>810</v>
      </c>
      <c r="EB30" s="2021"/>
      <c r="EC30" s="1443"/>
      <c r="EE30" s="2020" t="s">
        <v>810</v>
      </c>
      <c r="EF30" s="2021"/>
      <c r="EG30" s="1443"/>
      <c r="EI30" s="2020" t="s">
        <v>810</v>
      </c>
      <c r="EJ30" s="2021"/>
      <c r="EK30" s="1443"/>
      <c r="EM30" s="2020" t="s">
        <v>810</v>
      </c>
      <c r="EN30" s="2021"/>
      <c r="EO30" s="1443"/>
      <c r="EQ30" s="2020" t="s">
        <v>810</v>
      </c>
      <c r="ER30" s="2021"/>
      <c r="ES30" s="1443"/>
      <c r="EU30" s="2020" t="s">
        <v>810</v>
      </c>
      <c r="EV30" s="2021"/>
      <c r="EW30" s="1443"/>
      <c r="EY30" s="2020" t="s">
        <v>810</v>
      </c>
      <c r="EZ30" s="2021"/>
      <c r="FA30" s="1443"/>
      <c r="FC30" s="2020" t="s">
        <v>810</v>
      </c>
      <c r="FD30" s="2021"/>
      <c r="FE30" s="1443"/>
      <c r="FG30" s="2020" t="s">
        <v>810</v>
      </c>
      <c r="FH30" s="2021"/>
      <c r="FI30" s="1443"/>
      <c r="FK30" s="2020" t="s">
        <v>810</v>
      </c>
      <c r="FL30" s="2021"/>
      <c r="FM30" s="1443"/>
    </row>
    <row r="31" spans="2:169" ht="18.75" customHeight="1" x14ac:dyDescent="0.15">
      <c r="B31" s="2027"/>
      <c r="C31" s="2028"/>
      <c r="D31" s="2028"/>
      <c r="E31" s="2028"/>
      <c r="F31" s="2028"/>
      <c r="G31" s="2028"/>
      <c r="H31" s="2029"/>
      <c r="K31" s="1415"/>
      <c r="L31" s="1415"/>
      <c r="M31" s="1415"/>
      <c r="N31" s="1415"/>
      <c r="O31" s="1415"/>
      <c r="P31" s="1415"/>
      <c r="Q31" s="1415"/>
      <c r="R31" s="1415"/>
      <c r="S31" s="1415"/>
      <c r="T31" s="1415"/>
      <c r="U31" s="1415"/>
      <c r="W31" s="1415"/>
      <c r="X31" s="1415"/>
      <c r="Y31" s="1415"/>
      <c r="AA31" s="1415"/>
      <c r="AB31" s="1415"/>
      <c r="AC31" s="1415"/>
      <c r="AE31" s="1415"/>
      <c r="AF31" s="1415"/>
      <c r="AG31" s="1415"/>
      <c r="AI31" s="1415"/>
      <c r="AJ31" s="1415"/>
      <c r="AK31" s="1415"/>
      <c r="AM31" s="1415"/>
      <c r="AN31" s="1415"/>
      <c r="AO31" s="1415"/>
      <c r="AQ31" s="1415"/>
      <c r="AR31" s="1415"/>
      <c r="AS31" s="1415"/>
      <c r="AU31" s="1415"/>
      <c r="AV31" s="1415"/>
      <c r="AW31" s="1415"/>
      <c r="AY31" s="1415"/>
      <c r="AZ31" s="1415"/>
      <c r="BA31" s="1415"/>
      <c r="BC31" s="1415"/>
      <c r="BD31" s="1415"/>
      <c r="BE31" s="1415"/>
      <c r="BG31" s="1415"/>
      <c r="BH31" s="1415"/>
      <c r="BI31" s="1415"/>
      <c r="BK31" s="1415"/>
      <c r="BL31" s="1415"/>
      <c r="BM31" s="1415"/>
      <c r="BO31" s="1415"/>
      <c r="BP31" s="1415"/>
      <c r="BQ31" s="1415"/>
      <c r="BS31" s="1415"/>
      <c r="BT31" s="1415"/>
      <c r="BU31" s="1415"/>
      <c r="BW31" s="1415"/>
      <c r="BX31" s="1415"/>
      <c r="BY31" s="1415"/>
      <c r="CA31" s="1415"/>
      <c r="CB31" s="1415"/>
      <c r="CC31" s="1415"/>
      <c r="CE31" s="1415"/>
      <c r="CF31" s="1415"/>
      <c r="CG31" s="1415"/>
      <c r="CI31" s="1415"/>
      <c r="CJ31" s="1415"/>
      <c r="CK31" s="1415"/>
      <c r="CM31" s="1415"/>
      <c r="CN31" s="1415"/>
      <c r="CO31" s="1415"/>
      <c r="CQ31" s="1415"/>
      <c r="CR31" s="1415"/>
      <c r="CS31" s="1415"/>
      <c r="CU31" s="1415"/>
      <c r="CV31" s="1415"/>
      <c r="CW31" s="1415"/>
      <c r="CY31" s="1415"/>
      <c r="CZ31" s="1415"/>
      <c r="DA31" s="1415"/>
      <c r="DC31" s="1415"/>
      <c r="DD31" s="1415"/>
      <c r="DE31" s="1415"/>
      <c r="DG31" s="1415"/>
      <c r="DH31" s="1415"/>
      <c r="DI31" s="1415"/>
      <c r="DK31" s="1415"/>
      <c r="DL31" s="1415"/>
      <c r="DM31" s="1415"/>
      <c r="DO31" s="1415"/>
      <c r="DP31" s="1415"/>
      <c r="DQ31" s="1415"/>
      <c r="DS31" s="1415"/>
      <c r="DT31" s="1415"/>
      <c r="DU31" s="1415"/>
      <c r="DW31" s="1415"/>
      <c r="DX31" s="1415"/>
      <c r="DY31" s="1415"/>
      <c r="EA31" s="1415"/>
      <c r="EB31" s="1415"/>
      <c r="EC31" s="1415"/>
      <c r="EE31" s="1415"/>
      <c r="EF31" s="1415"/>
      <c r="EG31" s="1415"/>
      <c r="EI31" s="1415"/>
      <c r="EJ31" s="1415"/>
      <c r="EK31" s="1415"/>
      <c r="EM31" s="1415"/>
      <c r="EN31" s="1415"/>
      <c r="EO31" s="1415"/>
      <c r="EQ31" s="1415"/>
      <c r="ER31" s="1415"/>
      <c r="ES31" s="1415"/>
      <c r="EU31" s="1415"/>
      <c r="EV31" s="1415"/>
      <c r="EW31" s="1415"/>
      <c r="EY31" s="1415"/>
      <c r="EZ31" s="1415"/>
      <c r="FA31" s="1415"/>
      <c r="FC31" s="1415"/>
      <c r="FD31" s="1415"/>
      <c r="FE31" s="1415"/>
      <c r="FG31" s="1415"/>
      <c r="FH31" s="1415"/>
      <c r="FI31" s="1415"/>
      <c r="FK31" s="1415"/>
      <c r="FL31" s="1415"/>
      <c r="FM31" s="1415"/>
    </row>
    <row r="32" spans="2:169" ht="18.75" customHeight="1" x14ac:dyDescent="0.15">
      <c r="B32" s="2027"/>
      <c r="C32" s="2028"/>
      <c r="D32" s="2028"/>
      <c r="E32" s="2028"/>
      <c r="F32" s="2028"/>
      <c r="G32" s="2028"/>
      <c r="H32" s="2029"/>
      <c r="K32" s="1415" t="s">
        <v>811</v>
      </c>
      <c r="L32" s="1415"/>
      <c r="M32" s="1415"/>
      <c r="N32" s="1415"/>
      <c r="O32" s="1415" t="s">
        <v>811</v>
      </c>
      <c r="P32" s="1415"/>
      <c r="Q32" s="1415"/>
      <c r="R32" s="1415"/>
      <c r="S32" s="1415" t="s">
        <v>811</v>
      </c>
      <c r="T32" s="1415"/>
      <c r="U32" s="1415"/>
      <c r="W32" s="1415" t="s">
        <v>811</v>
      </c>
      <c r="X32" s="1415"/>
      <c r="Y32" s="1415"/>
      <c r="AA32" s="1415" t="s">
        <v>811</v>
      </c>
      <c r="AB32" s="1415"/>
      <c r="AC32" s="1415"/>
      <c r="AE32" s="1415" t="s">
        <v>811</v>
      </c>
      <c r="AF32" s="1415"/>
      <c r="AG32" s="1415"/>
      <c r="AI32" s="1415" t="s">
        <v>811</v>
      </c>
      <c r="AJ32" s="1415"/>
      <c r="AK32" s="1415"/>
      <c r="AM32" s="1415" t="s">
        <v>811</v>
      </c>
      <c r="AN32" s="1415"/>
      <c r="AO32" s="1415"/>
      <c r="AQ32" s="1415" t="s">
        <v>811</v>
      </c>
      <c r="AR32" s="1415"/>
      <c r="AS32" s="1415"/>
      <c r="AU32" s="1415" t="s">
        <v>811</v>
      </c>
      <c r="AV32" s="1415"/>
      <c r="AW32" s="1415"/>
      <c r="AY32" s="1415" t="s">
        <v>811</v>
      </c>
      <c r="AZ32" s="1415"/>
      <c r="BA32" s="1415"/>
      <c r="BC32" s="1415" t="s">
        <v>811</v>
      </c>
      <c r="BD32" s="1415"/>
      <c r="BE32" s="1415"/>
      <c r="BG32" s="1415" t="s">
        <v>811</v>
      </c>
      <c r="BH32" s="1415"/>
      <c r="BI32" s="1415"/>
      <c r="BK32" s="1415" t="s">
        <v>811</v>
      </c>
      <c r="BL32" s="1415"/>
      <c r="BM32" s="1415"/>
      <c r="BO32" s="1415" t="s">
        <v>811</v>
      </c>
      <c r="BP32" s="1415"/>
      <c r="BQ32" s="1415"/>
      <c r="BS32" s="1415" t="s">
        <v>811</v>
      </c>
      <c r="BT32" s="1415"/>
      <c r="BU32" s="1415"/>
      <c r="BW32" s="1415" t="s">
        <v>811</v>
      </c>
      <c r="BX32" s="1415"/>
      <c r="BY32" s="1415"/>
      <c r="CA32" s="1415" t="s">
        <v>811</v>
      </c>
      <c r="CB32" s="1415"/>
      <c r="CC32" s="1415"/>
      <c r="CE32" s="1415" t="s">
        <v>811</v>
      </c>
      <c r="CF32" s="1415"/>
      <c r="CG32" s="1415"/>
      <c r="CI32" s="1415" t="s">
        <v>811</v>
      </c>
      <c r="CJ32" s="1415"/>
      <c r="CK32" s="1415"/>
      <c r="CM32" s="1415" t="s">
        <v>811</v>
      </c>
      <c r="CN32" s="1415"/>
      <c r="CO32" s="1415"/>
      <c r="CQ32" s="1415" t="s">
        <v>811</v>
      </c>
      <c r="CR32" s="1415"/>
      <c r="CS32" s="1415"/>
      <c r="CU32" s="1415" t="s">
        <v>811</v>
      </c>
      <c r="CV32" s="1415"/>
      <c r="CW32" s="1415"/>
      <c r="CY32" s="1415" t="s">
        <v>811</v>
      </c>
      <c r="CZ32" s="1415"/>
      <c r="DA32" s="1415"/>
      <c r="DC32" s="1415" t="s">
        <v>811</v>
      </c>
      <c r="DD32" s="1415"/>
      <c r="DE32" s="1415"/>
      <c r="DG32" s="1415" t="s">
        <v>811</v>
      </c>
      <c r="DH32" s="1415"/>
      <c r="DI32" s="1415"/>
      <c r="DK32" s="1415" t="s">
        <v>811</v>
      </c>
      <c r="DL32" s="1415"/>
      <c r="DM32" s="1415"/>
      <c r="DO32" s="1415" t="s">
        <v>811</v>
      </c>
      <c r="DP32" s="1415"/>
      <c r="DQ32" s="1415"/>
      <c r="DS32" s="1415" t="s">
        <v>811</v>
      </c>
      <c r="DT32" s="1415"/>
      <c r="DU32" s="1415"/>
      <c r="DW32" s="1415" t="s">
        <v>811</v>
      </c>
      <c r="DX32" s="1415"/>
      <c r="DY32" s="1415"/>
      <c r="EA32" s="1415" t="s">
        <v>811</v>
      </c>
      <c r="EB32" s="1415"/>
      <c r="EC32" s="1415"/>
      <c r="EE32" s="1415" t="s">
        <v>811</v>
      </c>
      <c r="EF32" s="1415"/>
      <c r="EG32" s="1415"/>
      <c r="EI32" s="1415" t="s">
        <v>811</v>
      </c>
      <c r="EJ32" s="1415"/>
      <c r="EK32" s="1415"/>
      <c r="EM32" s="1415" t="s">
        <v>811</v>
      </c>
      <c r="EN32" s="1415"/>
      <c r="EO32" s="1415"/>
      <c r="EQ32" s="1415" t="s">
        <v>811</v>
      </c>
      <c r="ER32" s="1415"/>
      <c r="ES32" s="1415"/>
      <c r="EU32" s="1415" t="s">
        <v>811</v>
      </c>
      <c r="EV32" s="1415"/>
      <c r="EW32" s="1415"/>
      <c r="EY32" s="1415" t="s">
        <v>811</v>
      </c>
      <c r="EZ32" s="1415"/>
      <c r="FA32" s="1415"/>
      <c r="FC32" s="1415" t="s">
        <v>811</v>
      </c>
      <c r="FD32" s="1415"/>
      <c r="FE32" s="1415"/>
      <c r="FG32" s="1415" t="s">
        <v>811</v>
      </c>
      <c r="FH32" s="1415"/>
      <c r="FI32" s="1415"/>
      <c r="FK32" s="1415" t="s">
        <v>811</v>
      </c>
      <c r="FL32" s="1415"/>
      <c r="FM32" s="1415"/>
    </row>
    <row r="33" spans="2:169" x14ac:dyDescent="0.15">
      <c r="B33" s="2027"/>
      <c r="C33" s="2028"/>
      <c r="D33" s="2028"/>
      <c r="E33" s="2028"/>
      <c r="F33" s="2028"/>
      <c r="G33" s="2028"/>
      <c r="H33" s="2029"/>
      <c r="K33" s="2005"/>
      <c r="L33" s="2006"/>
      <c r="M33" s="2007"/>
      <c r="N33" s="1415"/>
      <c r="O33" s="2005"/>
      <c r="P33" s="2006"/>
      <c r="Q33" s="2007"/>
      <c r="R33" s="1415"/>
      <c r="S33" s="2005"/>
      <c r="T33" s="2006"/>
      <c r="U33" s="2007"/>
      <c r="W33" s="2005"/>
      <c r="X33" s="2006"/>
      <c r="Y33" s="2007"/>
      <c r="AA33" s="2005"/>
      <c r="AB33" s="2006"/>
      <c r="AC33" s="2007"/>
      <c r="AE33" s="2005"/>
      <c r="AF33" s="2006"/>
      <c r="AG33" s="2007"/>
      <c r="AI33" s="2005"/>
      <c r="AJ33" s="2006"/>
      <c r="AK33" s="2007"/>
      <c r="AM33" s="2005"/>
      <c r="AN33" s="2006"/>
      <c r="AO33" s="2007"/>
      <c r="AQ33" s="2005"/>
      <c r="AR33" s="2006"/>
      <c r="AS33" s="2007"/>
      <c r="AU33" s="2005"/>
      <c r="AV33" s="2006"/>
      <c r="AW33" s="2007"/>
      <c r="AY33" s="2005"/>
      <c r="AZ33" s="2006"/>
      <c r="BA33" s="2007"/>
      <c r="BC33" s="2005"/>
      <c r="BD33" s="2006"/>
      <c r="BE33" s="2007"/>
      <c r="BG33" s="2005"/>
      <c r="BH33" s="2006"/>
      <c r="BI33" s="2007"/>
      <c r="BK33" s="2005"/>
      <c r="BL33" s="2006"/>
      <c r="BM33" s="2007"/>
      <c r="BO33" s="2005"/>
      <c r="BP33" s="2006"/>
      <c r="BQ33" s="2007"/>
      <c r="BS33" s="2005"/>
      <c r="BT33" s="2006"/>
      <c r="BU33" s="2007"/>
      <c r="BW33" s="2005"/>
      <c r="BX33" s="2006"/>
      <c r="BY33" s="2007"/>
      <c r="CA33" s="2005"/>
      <c r="CB33" s="2006"/>
      <c r="CC33" s="2007"/>
      <c r="CE33" s="2005"/>
      <c r="CF33" s="2006"/>
      <c r="CG33" s="2007"/>
      <c r="CI33" s="2005"/>
      <c r="CJ33" s="2006"/>
      <c r="CK33" s="2007"/>
      <c r="CM33" s="2005"/>
      <c r="CN33" s="2006"/>
      <c r="CO33" s="2007"/>
      <c r="CQ33" s="2005"/>
      <c r="CR33" s="2006"/>
      <c r="CS33" s="2007"/>
      <c r="CU33" s="2005"/>
      <c r="CV33" s="2006"/>
      <c r="CW33" s="2007"/>
      <c r="CY33" s="2005"/>
      <c r="CZ33" s="2006"/>
      <c r="DA33" s="2007"/>
      <c r="DC33" s="2005"/>
      <c r="DD33" s="2006"/>
      <c r="DE33" s="2007"/>
      <c r="DG33" s="2005"/>
      <c r="DH33" s="2006"/>
      <c r="DI33" s="2007"/>
      <c r="DK33" s="2005"/>
      <c r="DL33" s="2006"/>
      <c r="DM33" s="2007"/>
      <c r="DO33" s="2005"/>
      <c r="DP33" s="2006"/>
      <c r="DQ33" s="2007"/>
      <c r="DS33" s="2005"/>
      <c r="DT33" s="2006"/>
      <c r="DU33" s="2007"/>
      <c r="DW33" s="2005"/>
      <c r="DX33" s="2006"/>
      <c r="DY33" s="2007"/>
      <c r="EA33" s="2005"/>
      <c r="EB33" s="2006"/>
      <c r="EC33" s="2007"/>
      <c r="EE33" s="2005"/>
      <c r="EF33" s="2006"/>
      <c r="EG33" s="2007"/>
      <c r="EI33" s="2005"/>
      <c r="EJ33" s="2006"/>
      <c r="EK33" s="2007"/>
      <c r="EM33" s="2005"/>
      <c r="EN33" s="2006"/>
      <c r="EO33" s="2007"/>
      <c r="EQ33" s="2005"/>
      <c r="ER33" s="2006"/>
      <c r="ES33" s="2007"/>
      <c r="EU33" s="2005"/>
      <c r="EV33" s="2006"/>
      <c r="EW33" s="2007"/>
      <c r="EY33" s="2005"/>
      <c r="EZ33" s="2006"/>
      <c r="FA33" s="2007"/>
      <c r="FC33" s="2005"/>
      <c r="FD33" s="2006"/>
      <c r="FE33" s="2007"/>
      <c r="FG33" s="2005"/>
      <c r="FH33" s="2006"/>
      <c r="FI33" s="2007"/>
      <c r="FK33" s="2005"/>
      <c r="FL33" s="2006"/>
      <c r="FM33" s="2007"/>
    </row>
    <row r="34" spans="2:169" x14ac:dyDescent="0.15">
      <c r="B34" s="2027"/>
      <c r="C34" s="2028"/>
      <c r="D34" s="2028"/>
      <c r="E34" s="2028"/>
      <c r="F34" s="2028"/>
      <c r="G34" s="2028"/>
      <c r="H34" s="2029"/>
      <c r="K34" s="2008"/>
      <c r="L34" s="2009"/>
      <c r="M34" s="2010"/>
      <c r="N34" s="1415"/>
      <c r="O34" s="2008"/>
      <c r="P34" s="2009"/>
      <c r="Q34" s="2010"/>
      <c r="R34" s="1415"/>
      <c r="S34" s="2008"/>
      <c r="T34" s="2009"/>
      <c r="U34" s="2010"/>
      <c r="W34" s="2008"/>
      <c r="X34" s="2009"/>
      <c r="Y34" s="2010"/>
      <c r="AA34" s="2008"/>
      <c r="AB34" s="2009"/>
      <c r="AC34" s="2010"/>
      <c r="AE34" s="2008"/>
      <c r="AF34" s="2009"/>
      <c r="AG34" s="2010"/>
      <c r="AI34" s="2008"/>
      <c r="AJ34" s="2009"/>
      <c r="AK34" s="2010"/>
      <c r="AM34" s="2008"/>
      <c r="AN34" s="2009"/>
      <c r="AO34" s="2010"/>
      <c r="AQ34" s="2008"/>
      <c r="AR34" s="2009"/>
      <c r="AS34" s="2010"/>
      <c r="AU34" s="2008"/>
      <c r="AV34" s="2009"/>
      <c r="AW34" s="2010"/>
      <c r="AY34" s="2008"/>
      <c r="AZ34" s="2009"/>
      <c r="BA34" s="2010"/>
      <c r="BC34" s="2008"/>
      <c r="BD34" s="2009"/>
      <c r="BE34" s="2010"/>
      <c r="BG34" s="2008"/>
      <c r="BH34" s="2009"/>
      <c r="BI34" s="2010"/>
      <c r="BK34" s="2008"/>
      <c r="BL34" s="2009"/>
      <c r="BM34" s="2010"/>
      <c r="BO34" s="2008"/>
      <c r="BP34" s="2009"/>
      <c r="BQ34" s="2010"/>
      <c r="BS34" s="2008"/>
      <c r="BT34" s="2009"/>
      <c r="BU34" s="2010"/>
      <c r="BW34" s="2008"/>
      <c r="BX34" s="2009"/>
      <c r="BY34" s="2010"/>
      <c r="CA34" s="2008"/>
      <c r="CB34" s="2009"/>
      <c r="CC34" s="2010"/>
      <c r="CE34" s="2008"/>
      <c r="CF34" s="2009"/>
      <c r="CG34" s="2010"/>
      <c r="CI34" s="2008"/>
      <c r="CJ34" s="2009"/>
      <c r="CK34" s="2010"/>
      <c r="CM34" s="2008"/>
      <c r="CN34" s="2009"/>
      <c r="CO34" s="2010"/>
      <c r="CQ34" s="2008"/>
      <c r="CR34" s="2009"/>
      <c r="CS34" s="2010"/>
      <c r="CU34" s="2008"/>
      <c r="CV34" s="2009"/>
      <c r="CW34" s="2010"/>
      <c r="CY34" s="2008"/>
      <c r="CZ34" s="2009"/>
      <c r="DA34" s="2010"/>
      <c r="DC34" s="2008"/>
      <c r="DD34" s="2009"/>
      <c r="DE34" s="2010"/>
      <c r="DG34" s="2008"/>
      <c r="DH34" s="2009"/>
      <c r="DI34" s="2010"/>
      <c r="DK34" s="2008"/>
      <c r="DL34" s="2009"/>
      <c r="DM34" s="2010"/>
      <c r="DO34" s="2008"/>
      <c r="DP34" s="2009"/>
      <c r="DQ34" s="2010"/>
      <c r="DS34" s="2008"/>
      <c r="DT34" s="2009"/>
      <c r="DU34" s="2010"/>
      <c r="DW34" s="2008"/>
      <c r="DX34" s="2009"/>
      <c r="DY34" s="2010"/>
      <c r="EA34" s="2008"/>
      <c r="EB34" s="2009"/>
      <c r="EC34" s="2010"/>
      <c r="EE34" s="2008"/>
      <c r="EF34" s="2009"/>
      <c r="EG34" s="2010"/>
      <c r="EI34" s="2008"/>
      <c r="EJ34" s="2009"/>
      <c r="EK34" s="2010"/>
      <c r="EM34" s="2008"/>
      <c r="EN34" s="2009"/>
      <c r="EO34" s="2010"/>
      <c r="EQ34" s="2008"/>
      <c r="ER34" s="2009"/>
      <c r="ES34" s="2010"/>
      <c r="EU34" s="2008"/>
      <c r="EV34" s="2009"/>
      <c r="EW34" s="2010"/>
      <c r="EY34" s="2008"/>
      <c r="EZ34" s="2009"/>
      <c r="FA34" s="2010"/>
      <c r="FC34" s="2008"/>
      <c r="FD34" s="2009"/>
      <c r="FE34" s="2010"/>
      <c r="FG34" s="2008"/>
      <c r="FH34" s="2009"/>
      <c r="FI34" s="2010"/>
      <c r="FK34" s="2008"/>
      <c r="FL34" s="2009"/>
      <c r="FM34" s="2010"/>
    </row>
    <row r="35" spans="2:169" x14ac:dyDescent="0.15">
      <c r="B35" s="2027"/>
      <c r="C35" s="2028"/>
      <c r="D35" s="2028"/>
      <c r="E35" s="2028"/>
      <c r="F35" s="2028"/>
      <c r="G35" s="2028"/>
      <c r="H35" s="2029"/>
      <c r="K35" s="2008"/>
      <c r="L35" s="2009"/>
      <c r="M35" s="2010"/>
      <c r="N35" s="1415"/>
      <c r="O35" s="2008"/>
      <c r="P35" s="2009"/>
      <c r="Q35" s="2010"/>
      <c r="R35" s="1415"/>
      <c r="S35" s="2008"/>
      <c r="T35" s="2009"/>
      <c r="U35" s="2010"/>
      <c r="W35" s="2008"/>
      <c r="X35" s="2009"/>
      <c r="Y35" s="2010"/>
      <c r="AA35" s="2008"/>
      <c r="AB35" s="2009"/>
      <c r="AC35" s="2010"/>
      <c r="AE35" s="2008"/>
      <c r="AF35" s="2009"/>
      <c r="AG35" s="2010"/>
      <c r="AI35" s="2008"/>
      <c r="AJ35" s="2009"/>
      <c r="AK35" s="2010"/>
      <c r="AM35" s="2008"/>
      <c r="AN35" s="2009"/>
      <c r="AO35" s="2010"/>
      <c r="AQ35" s="2008"/>
      <c r="AR35" s="2009"/>
      <c r="AS35" s="2010"/>
      <c r="AU35" s="2008"/>
      <c r="AV35" s="2009"/>
      <c r="AW35" s="2010"/>
      <c r="AY35" s="2008"/>
      <c r="AZ35" s="2009"/>
      <c r="BA35" s="2010"/>
      <c r="BC35" s="2008"/>
      <c r="BD35" s="2009"/>
      <c r="BE35" s="2010"/>
      <c r="BG35" s="2008"/>
      <c r="BH35" s="2009"/>
      <c r="BI35" s="2010"/>
      <c r="BK35" s="2008"/>
      <c r="BL35" s="2009"/>
      <c r="BM35" s="2010"/>
      <c r="BO35" s="2008"/>
      <c r="BP35" s="2009"/>
      <c r="BQ35" s="2010"/>
      <c r="BS35" s="2008"/>
      <c r="BT35" s="2009"/>
      <c r="BU35" s="2010"/>
      <c r="BW35" s="2008"/>
      <c r="BX35" s="2009"/>
      <c r="BY35" s="2010"/>
      <c r="CA35" s="2008"/>
      <c r="CB35" s="2009"/>
      <c r="CC35" s="2010"/>
      <c r="CE35" s="2008"/>
      <c r="CF35" s="2009"/>
      <c r="CG35" s="2010"/>
      <c r="CI35" s="2008"/>
      <c r="CJ35" s="2009"/>
      <c r="CK35" s="2010"/>
      <c r="CM35" s="2008"/>
      <c r="CN35" s="2009"/>
      <c r="CO35" s="2010"/>
      <c r="CQ35" s="2008"/>
      <c r="CR35" s="2009"/>
      <c r="CS35" s="2010"/>
      <c r="CU35" s="2008"/>
      <c r="CV35" s="2009"/>
      <c r="CW35" s="2010"/>
      <c r="CY35" s="2008"/>
      <c r="CZ35" s="2009"/>
      <c r="DA35" s="2010"/>
      <c r="DC35" s="2008"/>
      <c r="DD35" s="2009"/>
      <c r="DE35" s="2010"/>
      <c r="DG35" s="2008"/>
      <c r="DH35" s="2009"/>
      <c r="DI35" s="2010"/>
      <c r="DK35" s="2008"/>
      <c r="DL35" s="2009"/>
      <c r="DM35" s="2010"/>
      <c r="DO35" s="2008"/>
      <c r="DP35" s="2009"/>
      <c r="DQ35" s="2010"/>
      <c r="DS35" s="2008"/>
      <c r="DT35" s="2009"/>
      <c r="DU35" s="2010"/>
      <c r="DW35" s="2008"/>
      <c r="DX35" s="2009"/>
      <c r="DY35" s="2010"/>
      <c r="EA35" s="2008"/>
      <c r="EB35" s="2009"/>
      <c r="EC35" s="2010"/>
      <c r="EE35" s="2008"/>
      <c r="EF35" s="2009"/>
      <c r="EG35" s="2010"/>
      <c r="EI35" s="2008"/>
      <c r="EJ35" s="2009"/>
      <c r="EK35" s="2010"/>
      <c r="EM35" s="2008"/>
      <c r="EN35" s="2009"/>
      <c r="EO35" s="2010"/>
      <c r="EQ35" s="2008"/>
      <c r="ER35" s="2009"/>
      <c r="ES35" s="2010"/>
      <c r="EU35" s="2008"/>
      <c r="EV35" s="2009"/>
      <c r="EW35" s="2010"/>
      <c r="EY35" s="2008"/>
      <c r="EZ35" s="2009"/>
      <c r="FA35" s="2010"/>
      <c r="FC35" s="2008"/>
      <c r="FD35" s="2009"/>
      <c r="FE35" s="2010"/>
      <c r="FG35" s="2008"/>
      <c r="FH35" s="2009"/>
      <c r="FI35" s="2010"/>
      <c r="FK35" s="2008"/>
      <c r="FL35" s="2009"/>
      <c r="FM35" s="2010"/>
    </row>
    <row r="36" spans="2:169" x14ac:dyDescent="0.15">
      <c r="B36" s="2027"/>
      <c r="C36" s="2028"/>
      <c r="D36" s="2028"/>
      <c r="E36" s="2028"/>
      <c r="F36" s="2028"/>
      <c r="G36" s="2028"/>
      <c r="H36" s="2029"/>
      <c r="K36" s="2008"/>
      <c r="L36" s="2009"/>
      <c r="M36" s="2010"/>
      <c r="N36" s="1415"/>
      <c r="O36" s="2008"/>
      <c r="P36" s="2009"/>
      <c r="Q36" s="2010"/>
      <c r="R36" s="1415"/>
      <c r="S36" s="2008"/>
      <c r="T36" s="2009"/>
      <c r="U36" s="2010"/>
      <c r="W36" s="2008"/>
      <c r="X36" s="2009"/>
      <c r="Y36" s="2010"/>
      <c r="AA36" s="2008"/>
      <c r="AB36" s="2009"/>
      <c r="AC36" s="2010"/>
      <c r="AE36" s="2008"/>
      <c r="AF36" s="2009"/>
      <c r="AG36" s="2010"/>
      <c r="AI36" s="2008"/>
      <c r="AJ36" s="2009"/>
      <c r="AK36" s="2010"/>
      <c r="AM36" s="2008"/>
      <c r="AN36" s="2009"/>
      <c r="AO36" s="2010"/>
      <c r="AQ36" s="2008"/>
      <c r="AR36" s="2009"/>
      <c r="AS36" s="2010"/>
      <c r="AU36" s="2008"/>
      <c r="AV36" s="2009"/>
      <c r="AW36" s="2010"/>
      <c r="AY36" s="2008"/>
      <c r="AZ36" s="2009"/>
      <c r="BA36" s="2010"/>
      <c r="BC36" s="2008"/>
      <c r="BD36" s="2009"/>
      <c r="BE36" s="2010"/>
      <c r="BG36" s="2008"/>
      <c r="BH36" s="2009"/>
      <c r="BI36" s="2010"/>
      <c r="BK36" s="2008"/>
      <c r="BL36" s="2009"/>
      <c r="BM36" s="2010"/>
      <c r="BO36" s="2008"/>
      <c r="BP36" s="2009"/>
      <c r="BQ36" s="2010"/>
      <c r="BS36" s="2008"/>
      <c r="BT36" s="2009"/>
      <c r="BU36" s="2010"/>
      <c r="BW36" s="2008"/>
      <c r="BX36" s="2009"/>
      <c r="BY36" s="2010"/>
      <c r="CA36" s="2008"/>
      <c r="CB36" s="2009"/>
      <c r="CC36" s="2010"/>
      <c r="CE36" s="2008"/>
      <c r="CF36" s="2009"/>
      <c r="CG36" s="2010"/>
      <c r="CI36" s="2008"/>
      <c r="CJ36" s="2009"/>
      <c r="CK36" s="2010"/>
      <c r="CM36" s="2008"/>
      <c r="CN36" s="2009"/>
      <c r="CO36" s="2010"/>
      <c r="CQ36" s="2008"/>
      <c r="CR36" s="2009"/>
      <c r="CS36" s="2010"/>
      <c r="CU36" s="2008"/>
      <c r="CV36" s="2009"/>
      <c r="CW36" s="2010"/>
      <c r="CY36" s="2008"/>
      <c r="CZ36" s="2009"/>
      <c r="DA36" s="2010"/>
      <c r="DC36" s="2008"/>
      <c r="DD36" s="2009"/>
      <c r="DE36" s="2010"/>
      <c r="DG36" s="2008"/>
      <c r="DH36" s="2009"/>
      <c r="DI36" s="2010"/>
      <c r="DK36" s="2008"/>
      <c r="DL36" s="2009"/>
      <c r="DM36" s="2010"/>
      <c r="DO36" s="2008"/>
      <c r="DP36" s="2009"/>
      <c r="DQ36" s="2010"/>
      <c r="DS36" s="2008"/>
      <c r="DT36" s="2009"/>
      <c r="DU36" s="2010"/>
      <c r="DW36" s="2008"/>
      <c r="DX36" s="2009"/>
      <c r="DY36" s="2010"/>
      <c r="EA36" s="2008"/>
      <c r="EB36" s="2009"/>
      <c r="EC36" s="2010"/>
      <c r="EE36" s="2008"/>
      <c r="EF36" s="2009"/>
      <c r="EG36" s="2010"/>
      <c r="EI36" s="2008"/>
      <c r="EJ36" s="2009"/>
      <c r="EK36" s="2010"/>
      <c r="EM36" s="2008"/>
      <c r="EN36" s="2009"/>
      <c r="EO36" s="2010"/>
      <c r="EQ36" s="2008"/>
      <c r="ER36" s="2009"/>
      <c r="ES36" s="2010"/>
      <c r="EU36" s="2008"/>
      <c r="EV36" s="2009"/>
      <c r="EW36" s="2010"/>
      <c r="EY36" s="2008"/>
      <c r="EZ36" s="2009"/>
      <c r="FA36" s="2010"/>
      <c r="FC36" s="2008"/>
      <c r="FD36" s="2009"/>
      <c r="FE36" s="2010"/>
      <c r="FG36" s="2008"/>
      <c r="FH36" s="2009"/>
      <c r="FI36" s="2010"/>
      <c r="FK36" s="2008"/>
      <c r="FL36" s="2009"/>
      <c r="FM36" s="2010"/>
    </row>
    <row r="37" spans="2:169" x14ac:dyDescent="0.15">
      <c r="B37" s="2027"/>
      <c r="C37" s="2028"/>
      <c r="D37" s="2028"/>
      <c r="E37" s="2028"/>
      <c r="F37" s="2028"/>
      <c r="G37" s="2028"/>
      <c r="H37" s="2029"/>
      <c r="K37" s="2008"/>
      <c r="L37" s="2009"/>
      <c r="M37" s="2010"/>
      <c r="N37" s="1415"/>
      <c r="O37" s="2008"/>
      <c r="P37" s="2009"/>
      <c r="Q37" s="2010"/>
      <c r="R37" s="1415"/>
      <c r="S37" s="2008"/>
      <c r="T37" s="2009"/>
      <c r="U37" s="2010"/>
      <c r="W37" s="2008"/>
      <c r="X37" s="2009"/>
      <c r="Y37" s="2010"/>
      <c r="AA37" s="2008"/>
      <c r="AB37" s="2009"/>
      <c r="AC37" s="2010"/>
      <c r="AE37" s="2008"/>
      <c r="AF37" s="2009"/>
      <c r="AG37" s="2010"/>
      <c r="AI37" s="2008"/>
      <c r="AJ37" s="2009"/>
      <c r="AK37" s="2010"/>
      <c r="AM37" s="2008"/>
      <c r="AN37" s="2009"/>
      <c r="AO37" s="2010"/>
      <c r="AQ37" s="2008"/>
      <c r="AR37" s="2009"/>
      <c r="AS37" s="2010"/>
      <c r="AU37" s="2008"/>
      <c r="AV37" s="2009"/>
      <c r="AW37" s="2010"/>
      <c r="AY37" s="2008"/>
      <c r="AZ37" s="2009"/>
      <c r="BA37" s="2010"/>
      <c r="BC37" s="2008"/>
      <c r="BD37" s="2009"/>
      <c r="BE37" s="2010"/>
      <c r="BG37" s="2008"/>
      <c r="BH37" s="2009"/>
      <c r="BI37" s="2010"/>
      <c r="BK37" s="2008"/>
      <c r="BL37" s="2009"/>
      <c r="BM37" s="2010"/>
      <c r="BO37" s="2008"/>
      <c r="BP37" s="2009"/>
      <c r="BQ37" s="2010"/>
      <c r="BS37" s="2008"/>
      <c r="BT37" s="2009"/>
      <c r="BU37" s="2010"/>
      <c r="BW37" s="2008"/>
      <c r="BX37" s="2009"/>
      <c r="BY37" s="2010"/>
      <c r="CA37" s="2008"/>
      <c r="CB37" s="2009"/>
      <c r="CC37" s="2010"/>
      <c r="CE37" s="2008"/>
      <c r="CF37" s="2009"/>
      <c r="CG37" s="2010"/>
      <c r="CI37" s="2008"/>
      <c r="CJ37" s="2009"/>
      <c r="CK37" s="2010"/>
      <c r="CM37" s="2008"/>
      <c r="CN37" s="2009"/>
      <c r="CO37" s="2010"/>
      <c r="CQ37" s="2008"/>
      <c r="CR37" s="2009"/>
      <c r="CS37" s="2010"/>
      <c r="CU37" s="2008"/>
      <c r="CV37" s="2009"/>
      <c r="CW37" s="2010"/>
      <c r="CY37" s="2008"/>
      <c r="CZ37" s="2009"/>
      <c r="DA37" s="2010"/>
      <c r="DC37" s="2008"/>
      <c r="DD37" s="2009"/>
      <c r="DE37" s="2010"/>
      <c r="DG37" s="2008"/>
      <c r="DH37" s="2009"/>
      <c r="DI37" s="2010"/>
      <c r="DK37" s="2008"/>
      <c r="DL37" s="2009"/>
      <c r="DM37" s="2010"/>
      <c r="DO37" s="2008"/>
      <c r="DP37" s="2009"/>
      <c r="DQ37" s="2010"/>
      <c r="DS37" s="2008"/>
      <c r="DT37" s="2009"/>
      <c r="DU37" s="2010"/>
      <c r="DW37" s="2008"/>
      <c r="DX37" s="2009"/>
      <c r="DY37" s="2010"/>
      <c r="EA37" s="2008"/>
      <c r="EB37" s="2009"/>
      <c r="EC37" s="2010"/>
      <c r="EE37" s="2008"/>
      <c r="EF37" s="2009"/>
      <c r="EG37" s="2010"/>
      <c r="EI37" s="2008"/>
      <c r="EJ37" s="2009"/>
      <c r="EK37" s="2010"/>
      <c r="EM37" s="2008"/>
      <c r="EN37" s="2009"/>
      <c r="EO37" s="2010"/>
      <c r="EQ37" s="2008"/>
      <c r="ER37" s="2009"/>
      <c r="ES37" s="2010"/>
      <c r="EU37" s="2008"/>
      <c r="EV37" s="2009"/>
      <c r="EW37" s="2010"/>
      <c r="EY37" s="2008"/>
      <c r="EZ37" s="2009"/>
      <c r="FA37" s="2010"/>
      <c r="FC37" s="2008"/>
      <c r="FD37" s="2009"/>
      <c r="FE37" s="2010"/>
      <c r="FG37" s="2008"/>
      <c r="FH37" s="2009"/>
      <c r="FI37" s="2010"/>
      <c r="FK37" s="2008"/>
      <c r="FL37" s="2009"/>
      <c r="FM37" s="2010"/>
    </row>
    <row r="38" spans="2:169" x14ac:dyDescent="0.15">
      <c r="B38" s="2027"/>
      <c r="C38" s="2028"/>
      <c r="D38" s="2028"/>
      <c r="E38" s="2028"/>
      <c r="F38" s="2028"/>
      <c r="G38" s="2028"/>
      <c r="H38" s="2029"/>
      <c r="K38" s="2008"/>
      <c r="L38" s="2009"/>
      <c r="M38" s="2010"/>
      <c r="N38" s="1415"/>
      <c r="O38" s="2008"/>
      <c r="P38" s="2009"/>
      <c r="Q38" s="2010"/>
      <c r="R38" s="1415"/>
      <c r="S38" s="2008"/>
      <c r="T38" s="2009"/>
      <c r="U38" s="2010"/>
      <c r="W38" s="2008"/>
      <c r="X38" s="2009"/>
      <c r="Y38" s="2010"/>
      <c r="AA38" s="2008"/>
      <c r="AB38" s="2009"/>
      <c r="AC38" s="2010"/>
      <c r="AE38" s="2008"/>
      <c r="AF38" s="2009"/>
      <c r="AG38" s="2010"/>
      <c r="AI38" s="2008"/>
      <c r="AJ38" s="2009"/>
      <c r="AK38" s="2010"/>
      <c r="AM38" s="2008"/>
      <c r="AN38" s="2009"/>
      <c r="AO38" s="2010"/>
      <c r="AQ38" s="2008"/>
      <c r="AR38" s="2009"/>
      <c r="AS38" s="2010"/>
      <c r="AU38" s="2008"/>
      <c r="AV38" s="2009"/>
      <c r="AW38" s="2010"/>
      <c r="AY38" s="2008"/>
      <c r="AZ38" s="2009"/>
      <c r="BA38" s="2010"/>
      <c r="BC38" s="2008"/>
      <c r="BD38" s="2009"/>
      <c r="BE38" s="2010"/>
      <c r="BG38" s="2008"/>
      <c r="BH38" s="2009"/>
      <c r="BI38" s="2010"/>
      <c r="BK38" s="2008"/>
      <c r="BL38" s="2009"/>
      <c r="BM38" s="2010"/>
      <c r="BO38" s="2008"/>
      <c r="BP38" s="2009"/>
      <c r="BQ38" s="2010"/>
      <c r="BS38" s="2008"/>
      <c r="BT38" s="2009"/>
      <c r="BU38" s="2010"/>
      <c r="BW38" s="2008"/>
      <c r="BX38" s="2009"/>
      <c r="BY38" s="2010"/>
      <c r="CA38" s="2008"/>
      <c r="CB38" s="2009"/>
      <c r="CC38" s="2010"/>
      <c r="CE38" s="2008"/>
      <c r="CF38" s="2009"/>
      <c r="CG38" s="2010"/>
      <c r="CI38" s="2008"/>
      <c r="CJ38" s="2009"/>
      <c r="CK38" s="2010"/>
      <c r="CM38" s="2008"/>
      <c r="CN38" s="2009"/>
      <c r="CO38" s="2010"/>
      <c r="CQ38" s="2008"/>
      <c r="CR38" s="2009"/>
      <c r="CS38" s="2010"/>
      <c r="CU38" s="2008"/>
      <c r="CV38" s="2009"/>
      <c r="CW38" s="2010"/>
      <c r="CY38" s="2008"/>
      <c r="CZ38" s="2009"/>
      <c r="DA38" s="2010"/>
      <c r="DC38" s="2008"/>
      <c r="DD38" s="2009"/>
      <c r="DE38" s="2010"/>
      <c r="DG38" s="2008"/>
      <c r="DH38" s="2009"/>
      <c r="DI38" s="2010"/>
      <c r="DK38" s="2008"/>
      <c r="DL38" s="2009"/>
      <c r="DM38" s="2010"/>
      <c r="DO38" s="2008"/>
      <c r="DP38" s="2009"/>
      <c r="DQ38" s="2010"/>
      <c r="DS38" s="2008"/>
      <c r="DT38" s="2009"/>
      <c r="DU38" s="2010"/>
      <c r="DW38" s="2008"/>
      <c r="DX38" s="2009"/>
      <c r="DY38" s="2010"/>
      <c r="EA38" s="2008"/>
      <c r="EB38" s="2009"/>
      <c r="EC38" s="2010"/>
      <c r="EE38" s="2008"/>
      <c r="EF38" s="2009"/>
      <c r="EG38" s="2010"/>
      <c r="EI38" s="2008"/>
      <c r="EJ38" s="2009"/>
      <c r="EK38" s="2010"/>
      <c r="EM38" s="2008"/>
      <c r="EN38" s="2009"/>
      <c r="EO38" s="2010"/>
      <c r="EQ38" s="2008"/>
      <c r="ER38" s="2009"/>
      <c r="ES38" s="2010"/>
      <c r="EU38" s="2008"/>
      <c r="EV38" s="2009"/>
      <c r="EW38" s="2010"/>
      <c r="EY38" s="2008"/>
      <c r="EZ38" s="2009"/>
      <c r="FA38" s="2010"/>
      <c r="FC38" s="2008"/>
      <c r="FD38" s="2009"/>
      <c r="FE38" s="2010"/>
      <c r="FG38" s="2008"/>
      <c r="FH38" s="2009"/>
      <c r="FI38" s="2010"/>
      <c r="FK38" s="2008"/>
      <c r="FL38" s="2009"/>
      <c r="FM38" s="2010"/>
    </row>
    <row r="39" spans="2:169" x14ac:dyDescent="0.15">
      <c r="B39" s="2027"/>
      <c r="C39" s="2028"/>
      <c r="D39" s="2028"/>
      <c r="E39" s="2028"/>
      <c r="F39" s="2028"/>
      <c r="G39" s="2028"/>
      <c r="H39" s="2029"/>
      <c r="K39" s="2008"/>
      <c r="L39" s="2009"/>
      <c r="M39" s="2010"/>
      <c r="N39" s="1415"/>
      <c r="O39" s="2008"/>
      <c r="P39" s="2009"/>
      <c r="Q39" s="2010"/>
      <c r="R39" s="1415"/>
      <c r="S39" s="2008"/>
      <c r="T39" s="2009"/>
      <c r="U39" s="2010"/>
      <c r="W39" s="2008"/>
      <c r="X39" s="2009"/>
      <c r="Y39" s="2010"/>
      <c r="AA39" s="2008"/>
      <c r="AB39" s="2009"/>
      <c r="AC39" s="2010"/>
      <c r="AE39" s="2008"/>
      <c r="AF39" s="2009"/>
      <c r="AG39" s="2010"/>
      <c r="AI39" s="2008"/>
      <c r="AJ39" s="2009"/>
      <c r="AK39" s="2010"/>
      <c r="AM39" s="2008"/>
      <c r="AN39" s="2009"/>
      <c r="AO39" s="2010"/>
      <c r="AQ39" s="2008"/>
      <c r="AR39" s="2009"/>
      <c r="AS39" s="2010"/>
      <c r="AU39" s="2008"/>
      <c r="AV39" s="2009"/>
      <c r="AW39" s="2010"/>
      <c r="AY39" s="2008"/>
      <c r="AZ39" s="2009"/>
      <c r="BA39" s="2010"/>
      <c r="BC39" s="2008"/>
      <c r="BD39" s="2009"/>
      <c r="BE39" s="2010"/>
      <c r="BG39" s="2008"/>
      <c r="BH39" s="2009"/>
      <c r="BI39" s="2010"/>
      <c r="BK39" s="2008"/>
      <c r="BL39" s="2009"/>
      <c r="BM39" s="2010"/>
      <c r="BO39" s="2008"/>
      <c r="BP39" s="2009"/>
      <c r="BQ39" s="2010"/>
      <c r="BS39" s="2008"/>
      <c r="BT39" s="2009"/>
      <c r="BU39" s="2010"/>
      <c r="BW39" s="2008"/>
      <c r="BX39" s="2009"/>
      <c r="BY39" s="2010"/>
      <c r="CA39" s="2008"/>
      <c r="CB39" s="2009"/>
      <c r="CC39" s="2010"/>
      <c r="CE39" s="2008"/>
      <c r="CF39" s="2009"/>
      <c r="CG39" s="2010"/>
      <c r="CI39" s="2008"/>
      <c r="CJ39" s="2009"/>
      <c r="CK39" s="2010"/>
      <c r="CM39" s="2008"/>
      <c r="CN39" s="2009"/>
      <c r="CO39" s="2010"/>
      <c r="CQ39" s="2008"/>
      <c r="CR39" s="2009"/>
      <c r="CS39" s="2010"/>
      <c r="CU39" s="2008"/>
      <c r="CV39" s="2009"/>
      <c r="CW39" s="2010"/>
      <c r="CY39" s="2008"/>
      <c r="CZ39" s="2009"/>
      <c r="DA39" s="2010"/>
      <c r="DC39" s="2008"/>
      <c r="DD39" s="2009"/>
      <c r="DE39" s="2010"/>
      <c r="DG39" s="2008"/>
      <c r="DH39" s="2009"/>
      <c r="DI39" s="2010"/>
      <c r="DK39" s="2008"/>
      <c r="DL39" s="2009"/>
      <c r="DM39" s="2010"/>
      <c r="DO39" s="2008"/>
      <c r="DP39" s="2009"/>
      <c r="DQ39" s="2010"/>
      <c r="DS39" s="2008"/>
      <c r="DT39" s="2009"/>
      <c r="DU39" s="2010"/>
      <c r="DW39" s="2008"/>
      <c r="DX39" s="2009"/>
      <c r="DY39" s="2010"/>
      <c r="EA39" s="2008"/>
      <c r="EB39" s="2009"/>
      <c r="EC39" s="2010"/>
      <c r="EE39" s="2008"/>
      <c r="EF39" s="2009"/>
      <c r="EG39" s="2010"/>
      <c r="EI39" s="2008"/>
      <c r="EJ39" s="2009"/>
      <c r="EK39" s="2010"/>
      <c r="EM39" s="2008"/>
      <c r="EN39" s="2009"/>
      <c r="EO39" s="2010"/>
      <c r="EQ39" s="2008"/>
      <c r="ER39" s="2009"/>
      <c r="ES39" s="2010"/>
      <c r="EU39" s="2008"/>
      <c r="EV39" s="2009"/>
      <c r="EW39" s="2010"/>
      <c r="EY39" s="2008"/>
      <c r="EZ39" s="2009"/>
      <c r="FA39" s="2010"/>
      <c r="FC39" s="2008"/>
      <c r="FD39" s="2009"/>
      <c r="FE39" s="2010"/>
      <c r="FG39" s="2008"/>
      <c r="FH39" s="2009"/>
      <c r="FI39" s="2010"/>
      <c r="FK39" s="2008"/>
      <c r="FL39" s="2009"/>
      <c r="FM39" s="2010"/>
    </row>
    <row r="40" spans="2:169" x14ac:dyDescent="0.15">
      <c r="B40" s="2030"/>
      <c r="C40" s="2031"/>
      <c r="D40" s="2031"/>
      <c r="E40" s="2031"/>
      <c r="F40" s="2031"/>
      <c r="G40" s="2031"/>
      <c r="H40" s="2032"/>
      <c r="K40" s="2011"/>
      <c r="L40" s="2012"/>
      <c r="M40" s="2013"/>
      <c r="N40" s="1415"/>
      <c r="O40" s="2011"/>
      <c r="P40" s="2012"/>
      <c r="Q40" s="2013"/>
      <c r="R40" s="1415"/>
      <c r="S40" s="2011"/>
      <c r="T40" s="2012"/>
      <c r="U40" s="2013"/>
      <c r="W40" s="2011"/>
      <c r="X40" s="2012"/>
      <c r="Y40" s="2013"/>
      <c r="AA40" s="2011"/>
      <c r="AB40" s="2012"/>
      <c r="AC40" s="2013"/>
      <c r="AE40" s="2011"/>
      <c r="AF40" s="2012"/>
      <c r="AG40" s="2013"/>
      <c r="AI40" s="2011"/>
      <c r="AJ40" s="2012"/>
      <c r="AK40" s="2013"/>
      <c r="AM40" s="2011"/>
      <c r="AN40" s="2012"/>
      <c r="AO40" s="2013"/>
      <c r="AQ40" s="2011"/>
      <c r="AR40" s="2012"/>
      <c r="AS40" s="2013"/>
      <c r="AU40" s="2011"/>
      <c r="AV40" s="2012"/>
      <c r="AW40" s="2013"/>
      <c r="AY40" s="2011"/>
      <c r="AZ40" s="2012"/>
      <c r="BA40" s="2013"/>
      <c r="BC40" s="2011"/>
      <c r="BD40" s="2012"/>
      <c r="BE40" s="2013"/>
      <c r="BG40" s="2011"/>
      <c r="BH40" s="2012"/>
      <c r="BI40" s="2013"/>
      <c r="BK40" s="2011"/>
      <c r="BL40" s="2012"/>
      <c r="BM40" s="2013"/>
      <c r="BO40" s="2011"/>
      <c r="BP40" s="2012"/>
      <c r="BQ40" s="2013"/>
      <c r="BS40" s="2011"/>
      <c r="BT40" s="2012"/>
      <c r="BU40" s="2013"/>
      <c r="BW40" s="2011"/>
      <c r="BX40" s="2012"/>
      <c r="BY40" s="2013"/>
      <c r="CA40" s="2011"/>
      <c r="CB40" s="2012"/>
      <c r="CC40" s="2013"/>
      <c r="CE40" s="2011"/>
      <c r="CF40" s="2012"/>
      <c r="CG40" s="2013"/>
      <c r="CI40" s="2011"/>
      <c r="CJ40" s="2012"/>
      <c r="CK40" s="2013"/>
      <c r="CM40" s="2011"/>
      <c r="CN40" s="2012"/>
      <c r="CO40" s="2013"/>
      <c r="CQ40" s="2011"/>
      <c r="CR40" s="2012"/>
      <c r="CS40" s="2013"/>
      <c r="CU40" s="2011"/>
      <c r="CV40" s="2012"/>
      <c r="CW40" s="2013"/>
      <c r="CY40" s="2011"/>
      <c r="CZ40" s="2012"/>
      <c r="DA40" s="2013"/>
      <c r="DC40" s="2011"/>
      <c r="DD40" s="2012"/>
      <c r="DE40" s="2013"/>
      <c r="DG40" s="2011"/>
      <c r="DH40" s="2012"/>
      <c r="DI40" s="2013"/>
      <c r="DK40" s="2011"/>
      <c r="DL40" s="2012"/>
      <c r="DM40" s="2013"/>
      <c r="DO40" s="2011"/>
      <c r="DP40" s="2012"/>
      <c r="DQ40" s="2013"/>
      <c r="DS40" s="2011"/>
      <c r="DT40" s="2012"/>
      <c r="DU40" s="2013"/>
      <c r="DW40" s="2011"/>
      <c r="DX40" s="2012"/>
      <c r="DY40" s="2013"/>
      <c r="EA40" s="2011"/>
      <c r="EB40" s="2012"/>
      <c r="EC40" s="2013"/>
      <c r="EE40" s="2011"/>
      <c r="EF40" s="2012"/>
      <c r="EG40" s="2013"/>
      <c r="EI40" s="2011"/>
      <c r="EJ40" s="2012"/>
      <c r="EK40" s="2013"/>
      <c r="EM40" s="2011"/>
      <c r="EN40" s="2012"/>
      <c r="EO40" s="2013"/>
      <c r="EQ40" s="2011"/>
      <c r="ER40" s="2012"/>
      <c r="ES40" s="2013"/>
      <c r="EU40" s="2011"/>
      <c r="EV40" s="2012"/>
      <c r="EW40" s="2013"/>
      <c r="EY40" s="2011"/>
      <c r="EZ40" s="2012"/>
      <c r="FA40" s="2013"/>
      <c r="FC40" s="2011"/>
      <c r="FD40" s="2012"/>
      <c r="FE40" s="2013"/>
      <c r="FG40" s="2011"/>
      <c r="FH40" s="2012"/>
      <c r="FI40" s="2013"/>
      <c r="FK40" s="2011"/>
      <c r="FL40" s="2012"/>
      <c r="FM40" s="2013"/>
    </row>
    <row r="41" spans="2:169" ht="6" customHeight="1" x14ac:dyDescent="0.15"/>
    <row r="43" spans="2:169" x14ac:dyDescent="0.15">
      <c r="B43" s="2014" t="s">
        <v>812</v>
      </c>
      <c r="C43" s="2014"/>
      <c r="D43" s="2014"/>
      <c r="E43" s="2014"/>
      <c r="F43" s="2014"/>
    </row>
    <row r="44" spans="2:169" x14ac:dyDescent="0.15">
      <c r="B44" s="1444" t="s">
        <v>763</v>
      </c>
      <c r="C44" s="1445">
        <v>41548</v>
      </c>
      <c r="D44" s="1445">
        <v>41549</v>
      </c>
      <c r="E44" s="1445" t="s">
        <v>764</v>
      </c>
      <c r="F44" s="1446" t="s">
        <v>813</v>
      </c>
    </row>
    <row r="45" spans="2:169" x14ac:dyDescent="0.15">
      <c r="B45" s="1444" t="s">
        <v>814</v>
      </c>
      <c r="C45" s="1447" t="s">
        <v>815</v>
      </c>
      <c r="D45" s="1448"/>
      <c r="E45" s="1444" t="s">
        <v>816</v>
      </c>
      <c r="F45" s="1444">
        <v>500</v>
      </c>
    </row>
    <row r="46" spans="2:169" ht="14.25" x14ac:dyDescent="0.15">
      <c r="B46" s="1444" t="s">
        <v>817</v>
      </c>
      <c r="C46" s="1449">
        <v>200</v>
      </c>
      <c r="D46" s="1450"/>
      <c r="E46" s="1444" t="s">
        <v>818</v>
      </c>
      <c r="F46" s="1444" t="s">
        <v>474</v>
      </c>
    </row>
    <row r="47" spans="2:169" x14ac:dyDescent="0.15">
      <c r="B47" s="2015" t="s">
        <v>769</v>
      </c>
      <c r="C47" s="1449" t="s">
        <v>770</v>
      </c>
      <c r="D47" s="1451" t="s">
        <v>819</v>
      </c>
      <c r="E47" s="1444" t="s">
        <v>820</v>
      </c>
      <c r="F47" s="1444" t="s">
        <v>821</v>
      </c>
    </row>
    <row r="48" spans="2:169" x14ac:dyDescent="0.15">
      <c r="B48" s="2016"/>
      <c r="C48" s="1444" t="s">
        <v>774</v>
      </c>
      <c r="D48" s="1444" t="s">
        <v>822</v>
      </c>
      <c r="E48" s="2017"/>
      <c r="F48" s="2018"/>
      <c r="H48" s="1452"/>
      <c r="I48" s="1453"/>
      <c r="J48" s="1454"/>
      <c r="L48" s="1455"/>
      <c r="M48" s="1455"/>
      <c r="O48" s="1456"/>
      <c r="P48" s="1455"/>
      <c r="Q48" s="1455"/>
      <c r="S48" s="1456"/>
      <c r="T48" s="1455"/>
      <c r="U48" s="1455"/>
      <c r="V48" s="1454"/>
      <c r="W48" s="1456"/>
      <c r="X48" s="1455"/>
      <c r="Y48" s="1455"/>
      <c r="Z48" s="1454"/>
      <c r="AA48" s="1456"/>
      <c r="AB48" s="1455"/>
      <c r="AC48" s="1455"/>
      <c r="AD48" s="1454"/>
      <c r="AE48" s="1456"/>
      <c r="AF48" s="1455"/>
      <c r="AG48" s="1455"/>
      <c r="AH48" s="1454"/>
      <c r="AI48" s="1456"/>
      <c r="AJ48" s="1455"/>
      <c r="AK48" s="1455"/>
      <c r="AL48" s="1454"/>
      <c r="AM48" s="1456"/>
      <c r="AN48" s="1455"/>
      <c r="AO48" s="1455"/>
      <c r="AP48" s="1454"/>
      <c r="AQ48" s="1456"/>
      <c r="AR48" s="1455"/>
      <c r="AS48" s="1455"/>
      <c r="AT48" s="1454"/>
      <c r="AU48" s="1456"/>
      <c r="AV48" s="1455"/>
      <c r="AW48" s="1455"/>
      <c r="AX48" s="1454"/>
      <c r="AY48" s="1456"/>
      <c r="AZ48" s="1455"/>
      <c r="BA48" s="1455"/>
      <c r="BB48" s="1454"/>
      <c r="BC48" s="1456"/>
      <c r="BD48" s="1455"/>
      <c r="BE48" s="1455"/>
      <c r="BF48" s="1454"/>
      <c r="BG48" s="1456"/>
      <c r="BH48" s="1455"/>
      <c r="BI48" s="1455"/>
      <c r="BJ48" s="1454"/>
      <c r="BK48" s="1456"/>
      <c r="BL48" s="1455"/>
      <c r="BM48" s="1455"/>
      <c r="BN48" s="1454"/>
      <c r="BO48" s="1456"/>
      <c r="BP48" s="1455"/>
      <c r="BQ48" s="1455"/>
      <c r="BR48" s="1454"/>
      <c r="BS48" s="1456"/>
      <c r="BT48" s="1455"/>
      <c r="BU48" s="1455"/>
      <c r="BV48" s="1454"/>
      <c r="BW48" s="1456"/>
      <c r="BX48" s="1455"/>
      <c r="BY48" s="1455"/>
      <c r="BZ48" s="1454"/>
      <c r="CA48" s="1456"/>
      <c r="CB48" s="1455"/>
      <c r="CC48" s="1455"/>
      <c r="CD48" s="1454"/>
      <c r="CE48" s="1456"/>
      <c r="CF48" s="1455"/>
      <c r="CG48" s="1455"/>
      <c r="CH48" s="1454"/>
      <c r="CI48" s="1456"/>
      <c r="CJ48" s="1455"/>
      <c r="CK48" s="1455"/>
      <c r="CL48" s="1454"/>
      <c r="CM48" s="1456"/>
      <c r="CN48" s="1455"/>
      <c r="CO48" s="1455"/>
      <c r="CP48" s="1454"/>
      <c r="CQ48" s="1456"/>
      <c r="CR48" s="1455"/>
      <c r="CS48" s="1455"/>
      <c r="CT48" s="1454"/>
      <c r="CU48" s="1456"/>
      <c r="CV48" s="1455"/>
      <c r="CW48" s="1455"/>
      <c r="CX48" s="1454"/>
      <c r="CY48" s="1456"/>
      <c r="CZ48" s="1455"/>
      <c r="DA48" s="1455"/>
      <c r="DB48" s="1454"/>
      <c r="DC48" s="1456"/>
      <c r="DD48" s="1455"/>
      <c r="DE48" s="1455"/>
      <c r="DF48" s="1454"/>
      <c r="DG48" s="1456"/>
      <c r="DH48" s="1455"/>
      <c r="DI48" s="1455"/>
      <c r="DJ48" s="1454"/>
      <c r="DK48" s="1456"/>
      <c r="DL48" s="1455"/>
      <c r="DM48" s="1455"/>
      <c r="DN48" s="1454"/>
      <c r="DO48" s="1456"/>
      <c r="DP48" s="1455"/>
      <c r="DQ48" s="1455"/>
      <c r="DR48" s="1454"/>
      <c r="DS48" s="1456"/>
      <c r="DT48" s="1455"/>
      <c r="DU48" s="1455"/>
      <c r="DV48" s="1454"/>
      <c r="DW48" s="1456"/>
      <c r="DX48" s="1455"/>
      <c r="DY48" s="1455"/>
      <c r="DZ48" s="1454"/>
      <c r="EA48" s="1456"/>
      <c r="EB48" s="1455"/>
      <c r="EC48" s="1455"/>
      <c r="ED48" s="1454"/>
      <c r="EE48" s="1456"/>
      <c r="EF48" s="1455"/>
      <c r="EG48" s="1455"/>
      <c r="EH48" s="1454"/>
      <c r="EI48" s="1456"/>
      <c r="EJ48" s="1455"/>
      <c r="EK48" s="1455"/>
      <c r="EL48" s="1454"/>
      <c r="EM48" s="1456"/>
      <c r="EN48" s="1455"/>
      <c r="EO48" s="1455"/>
      <c r="EP48" s="1454"/>
      <c r="EQ48" s="1456"/>
      <c r="ER48" s="1455"/>
      <c r="ES48" s="1455"/>
      <c r="ET48" s="1454"/>
      <c r="EU48" s="1456"/>
      <c r="EV48" s="1455"/>
      <c r="EW48" s="1455"/>
      <c r="EX48" s="1454"/>
      <c r="EY48" s="1456"/>
      <c r="EZ48" s="1455"/>
      <c r="FA48" s="1455"/>
      <c r="FB48" s="1454"/>
      <c r="FC48" s="1456"/>
      <c r="FD48" s="1455"/>
      <c r="FE48" s="1455"/>
      <c r="FF48" s="1454"/>
      <c r="FG48" s="1456"/>
      <c r="FH48" s="1455"/>
      <c r="FI48" s="1455"/>
      <c r="FJ48" s="1454"/>
      <c r="FK48" s="1456"/>
      <c r="FL48" s="1455"/>
      <c r="FM48" s="1455"/>
    </row>
    <row r="50" spans="2:7" x14ac:dyDescent="0.15">
      <c r="B50" s="2019" t="s">
        <v>823</v>
      </c>
      <c r="C50" s="2019"/>
      <c r="D50" s="2019"/>
      <c r="E50" s="2019"/>
      <c r="F50" s="2019"/>
      <c r="G50" s="2019"/>
    </row>
    <row r="51" spans="2:7" x14ac:dyDescent="0.15">
      <c r="B51" s="1996" t="s">
        <v>824</v>
      </c>
      <c r="C51" s="1457" t="s">
        <v>825</v>
      </c>
      <c r="D51" s="1999" t="s">
        <v>540</v>
      </c>
      <c r="E51" s="1458" t="s">
        <v>826</v>
      </c>
      <c r="F51" s="2002" t="s">
        <v>827</v>
      </c>
      <c r="G51" s="1459" t="s">
        <v>821</v>
      </c>
    </row>
    <row r="52" spans="2:7" x14ac:dyDescent="0.15">
      <c r="B52" s="1997"/>
      <c r="C52" s="1457" t="s">
        <v>828</v>
      </c>
      <c r="D52" s="2000"/>
      <c r="E52" s="1458" t="s">
        <v>474</v>
      </c>
      <c r="F52" s="2003"/>
      <c r="G52" s="1459" t="s">
        <v>829</v>
      </c>
    </row>
    <row r="53" spans="2:7" x14ac:dyDescent="0.15">
      <c r="B53" s="1997"/>
      <c r="C53" s="1457"/>
      <c r="D53" s="2000"/>
      <c r="E53" s="1458" t="s">
        <v>542</v>
      </c>
      <c r="F53" s="2003"/>
      <c r="G53" s="1459" t="s">
        <v>830</v>
      </c>
    </row>
    <row r="54" spans="2:7" x14ac:dyDescent="0.15">
      <c r="B54" s="1998"/>
      <c r="C54" s="1457"/>
      <c r="D54" s="2001"/>
      <c r="E54" s="1458" t="s">
        <v>831</v>
      </c>
      <c r="F54" s="2004"/>
      <c r="G54" s="1459"/>
    </row>
  </sheetData>
  <mergeCells count="693">
    <mergeCell ref="B2:H3"/>
    <mergeCell ref="K2:M2"/>
    <mergeCell ref="O2:Q2"/>
    <mergeCell ref="S2:U2"/>
    <mergeCell ref="W2:Y2"/>
    <mergeCell ref="AA2:AC2"/>
    <mergeCell ref="FG2:FI2"/>
    <mergeCell ref="FK2:FM2"/>
    <mergeCell ref="K6:K7"/>
    <mergeCell ref="O6:O7"/>
    <mergeCell ref="S6:S7"/>
    <mergeCell ref="W6:W7"/>
    <mergeCell ref="AA6:AA7"/>
    <mergeCell ref="DW2:DY2"/>
    <mergeCell ref="EA2:EC2"/>
    <mergeCell ref="EE2:EG2"/>
    <mergeCell ref="EI2:EK2"/>
    <mergeCell ref="EM2:EO2"/>
    <mergeCell ref="EQ2:ES2"/>
    <mergeCell ref="CY2:DA2"/>
    <mergeCell ref="DC2:DE2"/>
    <mergeCell ref="DG2:DI2"/>
    <mergeCell ref="DK2:DM2"/>
    <mergeCell ref="DO2:DQ2"/>
    <mergeCell ref="DS2:DU2"/>
    <mergeCell ref="CA2:CC2"/>
    <mergeCell ref="CE2:CG2"/>
    <mergeCell ref="CI2:CK2"/>
    <mergeCell ref="CM2:CO2"/>
    <mergeCell ref="CQ2:CS2"/>
    <mergeCell ref="AE6:AE7"/>
    <mergeCell ref="AI6:AI7"/>
    <mergeCell ref="AM6:AM7"/>
    <mergeCell ref="AQ6:AQ7"/>
    <mergeCell ref="AU6:AU7"/>
    <mergeCell ref="AY6:AY7"/>
    <mergeCell ref="EU2:EW2"/>
    <mergeCell ref="EY2:FA2"/>
    <mergeCell ref="FC2:FE2"/>
    <mergeCell ref="CU2:CW2"/>
    <mergeCell ref="BC2:BE2"/>
    <mergeCell ref="BG2:BI2"/>
    <mergeCell ref="BK2:BM2"/>
    <mergeCell ref="BO2:BQ2"/>
    <mergeCell ref="BS2:BU2"/>
    <mergeCell ref="BW2:BY2"/>
    <mergeCell ref="AE2:AG2"/>
    <mergeCell ref="AI2:AK2"/>
    <mergeCell ref="AM2:AO2"/>
    <mergeCell ref="AQ2:AS2"/>
    <mergeCell ref="AU2:AW2"/>
    <mergeCell ref="AY2:BA2"/>
    <mergeCell ref="CI6:CI7"/>
    <mergeCell ref="CM6:CM7"/>
    <mergeCell ref="CQ6:CQ7"/>
    <mergeCell ref="CU6:CU7"/>
    <mergeCell ref="BC6:BC7"/>
    <mergeCell ref="BG6:BG7"/>
    <mergeCell ref="BK6:BK7"/>
    <mergeCell ref="BO6:BO7"/>
    <mergeCell ref="BS6:BS7"/>
    <mergeCell ref="BW6:BW7"/>
    <mergeCell ref="EU6:EU7"/>
    <mergeCell ref="EY6:EY7"/>
    <mergeCell ref="FC6:FC7"/>
    <mergeCell ref="FG6:FG7"/>
    <mergeCell ref="FK6:FK7"/>
    <mergeCell ref="L10:M10"/>
    <mergeCell ref="P10:Q10"/>
    <mergeCell ref="T10:U10"/>
    <mergeCell ref="X10:Y10"/>
    <mergeCell ref="AB10:AC10"/>
    <mergeCell ref="DW6:DW7"/>
    <mergeCell ref="EA6:EA7"/>
    <mergeCell ref="EE6:EE7"/>
    <mergeCell ref="EI6:EI7"/>
    <mergeCell ref="EM6:EM7"/>
    <mergeCell ref="EQ6:EQ7"/>
    <mergeCell ref="CY6:CY7"/>
    <mergeCell ref="DC6:DC7"/>
    <mergeCell ref="DG6:DG7"/>
    <mergeCell ref="DK6:DK7"/>
    <mergeCell ref="DO6:DO7"/>
    <mergeCell ref="DS6:DS7"/>
    <mergeCell ref="CA6:CA7"/>
    <mergeCell ref="CE6:CE7"/>
    <mergeCell ref="FH10:FI10"/>
    <mergeCell ref="FL10:FM10"/>
    <mergeCell ref="L11:M11"/>
    <mergeCell ref="P11:Q11"/>
    <mergeCell ref="T11:U11"/>
    <mergeCell ref="X11:Y11"/>
    <mergeCell ref="AB11:AC11"/>
    <mergeCell ref="DX10:DY10"/>
    <mergeCell ref="EB10:EC10"/>
    <mergeCell ref="EF10:EG10"/>
    <mergeCell ref="EJ10:EK10"/>
    <mergeCell ref="EN10:EO10"/>
    <mergeCell ref="ER10:ES10"/>
    <mergeCell ref="CZ10:DA10"/>
    <mergeCell ref="DD10:DE10"/>
    <mergeCell ref="DH10:DI10"/>
    <mergeCell ref="DL10:DM10"/>
    <mergeCell ref="DP10:DQ10"/>
    <mergeCell ref="DT10:DU10"/>
    <mergeCell ref="CB10:CC10"/>
    <mergeCell ref="CF10:CG10"/>
    <mergeCell ref="CJ10:CK10"/>
    <mergeCell ref="CN10:CO10"/>
    <mergeCell ref="CR10:CS10"/>
    <mergeCell ref="AF11:AG11"/>
    <mergeCell ref="AJ11:AK11"/>
    <mergeCell ref="AN11:AO11"/>
    <mergeCell ref="AR11:AS11"/>
    <mergeCell ref="AV11:AW11"/>
    <mergeCell ref="AZ11:BA11"/>
    <mergeCell ref="EV10:EW10"/>
    <mergeCell ref="EZ10:FA10"/>
    <mergeCell ref="FD10:FE10"/>
    <mergeCell ref="CV10:CW10"/>
    <mergeCell ref="BD10:BE10"/>
    <mergeCell ref="BH10:BI10"/>
    <mergeCell ref="BL10:BM10"/>
    <mergeCell ref="BP10:BQ10"/>
    <mergeCell ref="BT10:BU10"/>
    <mergeCell ref="BX10:BY10"/>
    <mergeCell ref="AF10:AG10"/>
    <mergeCell ref="AJ10:AK10"/>
    <mergeCell ref="AN10:AO10"/>
    <mergeCell ref="AR10:AS10"/>
    <mergeCell ref="AV10:AW10"/>
    <mergeCell ref="AZ10:BA10"/>
    <mergeCell ref="CJ11:CK11"/>
    <mergeCell ref="CN11:CO11"/>
    <mergeCell ref="CR11:CS11"/>
    <mergeCell ref="CV11:CW11"/>
    <mergeCell ref="BD11:BE11"/>
    <mergeCell ref="BH11:BI11"/>
    <mergeCell ref="BL11:BM11"/>
    <mergeCell ref="BP11:BQ11"/>
    <mergeCell ref="BT11:BU11"/>
    <mergeCell ref="BX11:BY11"/>
    <mergeCell ref="EV11:EW11"/>
    <mergeCell ref="EZ11:FA11"/>
    <mergeCell ref="FD11:FE11"/>
    <mergeCell ref="FH11:FI11"/>
    <mergeCell ref="FL11:FM11"/>
    <mergeCell ref="E14:F14"/>
    <mergeCell ref="L14:M14"/>
    <mergeCell ref="P14:Q14"/>
    <mergeCell ref="T14:U14"/>
    <mergeCell ref="X14:Y14"/>
    <mergeCell ref="DX11:DY11"/>
    <mergeCell ref="EB11:EC11"/>
    <mergeCell ref="EF11:EG11"/>
    <mergeCell ref="EJ11:EK11"/>
    <mergeCell ref="EN11:EO11"/>
    <mergeCell ref="ER11:ES11"/>
    <mergeCell ref="CZ11:DA11"/>
    <mergeCell ref="DD11:DE11"/>
    <mergeCell ref="DH11:DI11"/>
    <mergeCell ref="DL11:DM11"/>
    <mergeCell ref="DP11:DQ11"/>
    <mergeCell ref="DT11:DU11"/>
    <mergeCell ref="CB11:CC11"/>
    <mergeCell ref="CF11:CG11"/>
    <mergeCell ref="AZ14:BA14"/>
    <mergeCell ref="BD14:BE14"/>
    <mergeCell ref="BH14:BI14"/>
    <mergeCell ref="BL14:BM14"/>
    <mergeCell ref="BP14:BQ14"/>
    <mergeCell ref="BT14:BU14"/>
    <mergeCell ref="AB14:AC14"/>
    <mergeCell ref="AF14:AG14"/>
    <mergeCell ref="AJ14:AK14"/>
    <mergeCell ref="AN14:AO14"/>
    <mergeCell ref="AR14:AS14"/>
    <mergeCell ref="AV14:AW14"/>
    <mergeCell ref="CV14:CW14"/>
    <mergeCell ref="CZ14:DA14"/>
    <mergeCell ref="DD14:DE14"/>
    <mergeCell ref="DH14:DI14"/>
    <mergeCell ref="DL14:DM14"/>
    <mergeCell ref="DP14:DQ14"/>
    <mergeCell ref="BX14:BY14"/>
    <mergeCell ref="CB14:CC14"/>
    <mergeCell ref="CF14:CG14"/>
    <mergeCell ref="CJ14:CK14"/>
    <mergeCell ref="CN14:CO14"/>
    <mergeCell ref="CR14:CS14"/>
    <mergeCell ref="ER14:ES14"/>
    <mergeCell ref="EV14:EW14"/>
    <mergeCell ref="EZ14:FA14"/>
    <mergeCell ref="FD14:FE14"/>
    <mergeCell ref="FH14:FI14"/>
    <mergeCell ref="FL14:FM14"/>
    <mergeCell ref="DT14:DU14"/>
    <mergeCell ref="DX14:DY14"/>
    <mergeCell ref="EB14:EC14"/>
    <mergeCell ref="EF14:EG14"/>
    <mergeCell ref="EJ14:EK14"/>
    <mergeCell ref="EN14:EO14"/>
    <mergeCell ref="X15:Y15"/>
    <mergeCell ref="AB15:AC15"/>
    <mergeCell ref="AF15:AG15"/>
    <mergeCell ref="AJ15:AK15"/>
    <mergeCell ref="AN15:AO15"/>
    <mergeCell ref="AR15:AS15"/>
    <mergeCell ref="B15:B17"/>
    <mergeCell ref="C15:C17"/>
    <mergeCell ref="D15:D17"/>
    <mergeCell ref="L15:M15"/>
    <mergeCell ref="P15:Q15"/>
    <mergeCell ref="T15:U15"/>
    <mergeCell ref="BT15:BU15"/>
    <mergeCell ref="BX15:BY15"/>
    <mergeCell ref="CB15:CC15"/>
    <mergeCell ref="CF15:CG15"/>
    <mergeCell ref="CJ15:CK15"/>
    <mergeCell ref="CN15:CO15"/>
    <mergeCell ref="AV15:AW15"/>
    <mergeCell ref="AZ15:BA15"/>
    <mergeCell ref="BD15:BE15"/>
    <mergeCell ref="BH15:BI15"/>
    <mergeCell ref="BL15:BM15"/>
    <mergeCell ref="BP15:BQ15"/>
    <mergeCell ref="DX15:DY15"/>
    <mergeCell ref="EB15:EC15"/>
    <mergeCell ref="EF15:EG15"/>
    <mergeCell ref="EJ15:EK15"/>
    <mergeCell ref="CR15:CS15"/>
    <mergeCell ref="CV15:CW15"/>
    <mergeCell ref="CZ15:DA15"/>
    <mergeCell ref="DD15:DE15"/>
    <mergeCell ref="DH15:DI15"/>
    <mergeCell ref="DL15:DM15"/>
    <mergeCell ref="AV16:AW16"/>
    <mergeCell ref="AZ16:BA16"/>
    <mergeCell ref="BD16:BE16"/>
    <mergeCell ref="BH16:BI16"/>
    <mergeCell ref="BL16:BM16"/>
    <mergeCell ref="BP16:BQ16"/>
    <mergeCell ref="FL15:FM15"/>
    <mergeCell ref="L16:M16"/>
    <mergeCell ref="P16:Q16"/>
    <mergeCell ref="T16:U16"/>
    <mergeCell ref="X16:Y16"/>
    <mergeCell ref="AB16:AC16"/>
    <mergeCell ref="AF16:AG16"/>
    <mergeCell ref="AJ16:AK16"/>
    <mergeCell ref="AN16:AO16"/>
    <mergeCell ref="AR16:AS16"/>
    <mergeCell ref="EN15:EO15"/>
    <mergeCell ref="ER15:ES15"/>
    <mergeCell ref="EV15:EW15"/>
    <mergeCell ref="EZ15:FA15"/>
    <mergeCell ref="FD15:FE15"/>
    <mergeCell ref="FH15:FI15"/>
    <mergeCell ref="DP15:DQ15"/>
    <mergeCell ref="DT15:DU15"/>
    <mergeCell ref="CZ16:DA16"/>
    <mergeCell ref="DD16:DE16"/>
    <mergeCell ref="DH16:DI16"/>
    <mergeCell ref="DL16:DM16"/>
    <mergeCell ref="BT16:BU16"/>
    <mergeCell ref="BX16:BY16"/>
    <mergeCell ref="CB16:CC16"/>
    <mergeCell ref="CF16:CG16"/>
    <mergeCell ref="CJ16:CK16"/>
    <mergeCell ref="CN16:CO16"/>
    <mergeCell ref="FL16:FM16"/>
    <mergeCell ref="L17:M17"/>
    <mergeCell ref="P17:Q17"/>
    <mergeCell ref="T17:U17"/>
    <mergeCell ref="X17:Y17"/>
    <mergeCell ref="AB17:AC17"/>
    <mergeCell ref="AF17:AG17"/>
    <mergeCell ref="AJ17:AK17"/>
    <mergeCell ref="AN17:AO17"/>
    <mergeCell ref="AR17:AS17"/>
    <mergeCell ref="EN16:EO16"/>
    <mergeCell ref="ER16:ES16"/>
    <mergeCell ref="EV16:EW16"/>
    <mergeCell ref="EZ16:FA16"/>
    <mergeCell ref="FD16:FE16"/>
    <mergeCell ref="FH16:FI16"/>
    <mergeCell ref="DP16:DQ16"/>
    <mergeCell ref="DT16:DU16"/>
    <mergeCell ref="DX16:DY16"/>
    <mergeCell ref="EB16:EC16"/>
    <mergeCell ref="EF16:EG16"/>
    <mergeCell ref="EJ16:EK16"/>
    <mergeCell ref="CR16:CS16"/>
    <mergeCell ref="CV16:CW16"/>
    <mergeCell ref="BT17:BU17"/>
    <mergeCell ref="BX17:BY17"/>
    <mergeCell ref="CB17:CC17"/>
    <mergeCell ref="CF17:CG17"/>
    <mergeCell ref="CJ17:CK17"/>
    <mergeCell ref="CN17:CO17"/>
    <mergeCell ref="AV17:AW17"/>
    <mergeCell ref="AZ17:BA17"/>
    <mergeCell ref="BD17:BE17"/>
    <mergeCell ref="BH17:BI17"/>
    <mergeCell ref="BL17:BM17"/>
    <mergeCell ref="BP17:BQ17"/>
    <mergeCell ref="DX17:DY17"/>
    <mergeCell ref="EB17:EC17"/>
    <mergeCell ref="EF17:EG17"/>
    <mergeCell ref="EJ17:EK17"/>
    <mergeCell ref="CR17:CS17"/>
    <mergeCell ref="CV17:CW17"/>
    <mergeCell ref="CZ17:DA17"/>
    <mergeCell ref="DD17:DE17"/>
    <mergeCell ref="DH17:DI17"/>
    <mergeCell ref="DL17:DM17"/>
    <mergeCell ref="AU21:AV21"/>
    <mergeCell ref="AY21:AZ21"/>
    <mergeCell ref="BC21:BD21"/>
    <mergeCell ref="BG21:BH21"/>
    <mergeCell ref="BK21:BL21"/>
    <mergeCell ref="BO21:BP21"/>
    <mergeCell ref="FL17:FM17"/>
    <mergeCell ref="K21:L21"/>
    <mergeCell ref="O21:P21"/>
    <mergeCell ref="S21:T21"/>
    <mergeCell ref="W21:X21"/>
    <mergeCell ref="AA21:AB21"/>
    <mergeCell ref="AE21:AF21"/>
    <mergeCell ref="AI21:AJ21"/>
    <mergeCell ref="AM21:AN21"/>
    <mergeCell ref="AQ21:AR21"/>
    <mergeCell ref="EN17:EO17"/>
    <mergeCell ref="ER17:ES17"/>
    <mergeCell ref="EV17:EW17"/>
    <mergeCell ref="EZ17:FA17"/>
    <mergeCell ref="FD17:FE17"/>
    <mergeCell ref="FH17:FI17"/>
    <mergeCell ref="DP17:DQ17"/>
    <mergeCell ref="DT17:DU17"/>
    <mergeCell ref="CY21:CZ21"/>
    <mergeCell ref="DC21:DD21"/>
    <mergeCell ref="DG21:DH21"/>
    <mergeCell ref="DK21:DL21"/>
    <mergeCell ref="BS21:BT21"/>
    <mergeCell ref="BW21:BX21"/>
    <mergeCell ref="CA21:CB21"/>
    <mergeCell ref="CE21:CF21"/>
    <mergeCell ref="CI21:CJ21"/>
    <mergeCell ref="CM21:CN21"/>
    <mergeCell ref="FK21:FL21"/>
    <mergeCell ref="K22:L22"/>
    <mergeCell ref="O22:P22"/>
    <mergeCell ref="S22:T22"/>
    <mergeCell ref="W22:X22"/>
    <mergeCell ref="AA22:AB22"/>
    <mergeCell ref="AE22:AF22"/>
    <mergeCell ref="AI22:AJ22"/>
    <mergeCell ref="AM22:AN22"/>
    <mergeCell ref="AQ22:AR22"/>
    <mergeCell ref="EM21:EN21"/>
    <mergeCell ref="EQ21:ER21"/>
    <mergeCell ref="EU21:EV21"/>
    <mergeCell ref="EY21:EZ21"/>
    <mergeCell ref="FC21:FD21"/>
    <mergeCell ref="FG21:FH21"/>
    <mergeCell ref="DO21:DP21"/>
    <mergeCell ref="DS21:DT21"/>
    <mergeCell ref="DW21:DX21"/>
    <mergeCell ref="EA21:EB21"/>
    <mergeCell ref="EE21:EF21"/>
    <mergeCell ref="EI21:EJ21"/>
    <mergeCell ref="CQ21:CR21"/>
    <mergeCell ref="CU21:CV21"/>
    <mergeCell ref="BS22:BT22"/>
    <mergeCell ref="BW22:BX22"/>
    <mergeCell ref="CA22:CB22"/>
    <mergeCell ref="CE22:CF22"/>
    <mergeCell ref="CI22:CJ22"/>
    <mergeCell ref="CM22:CN22"/>
    <mergeCell ref="AU22:AV22"/>
    <mergeCell ref="AY22:AZ22"/>
    <mergeCell ref="BC22:BD22"/>
    <mergeCell ref="BG22:BH22"/>
    <mergeCell ref="BK22:BL22"/>
    <mergeCell ref="BO22:BP22"/>
    <mergeCell ref="DW22:DX22"/>
    <mergeCell ref="EA22:EB22"/>
    <mergeCell ref="EE22:EF22"/>
    <mergeCell ref="EI22:EJ22"/>
    <mergeCell ref="CQ22:CR22"/>
    <mergeCell ref="CU22:CV22"/>
    <mergeCell ref="CY22:CZ22"/>
    <mergeCell ref="DC22:DD22"/>
    <mergeCell ref="DG22:DH22"/>
    <mergeCell ref="DK22:DL22"/>
    <mergeCell ref="AU23:AV23"/>
    <mergeCell ref="AY23:AZ23"/>
    <mergeCell ref="BC23:BD23"/>
    <mergeCell ref="BG23:BH23"/>
    <mergeCell ref="BK23:BL23"/>
    <mergeCell ref="BO23:BP23"/>
    <mergeCell ref="FK22:FL22"/>
    <mergeCell ref="K23:L23"/>
    <mergeCell ref="O23:P23"/>
    <mergeCell ref="S23:T23"/>
    <mergeCell ref="W23:X23"/>
    <mergeCell ref="AA23:AB23"/>
    <mergeCell ref="AE23:AF23"/>
    <mergeCell ref="AI23:AJ23"/>
    <mergeCell ref="AM23:AN23"/>
    <mergeCell ref="AQ23:AR23"/>
    <mergeCell ref="EM22:EN22"/>
    <mergeCell ref="EQ22:ER22"/>
    <mergeCell ref="EU22:EV22"/>
    <mergeCell ref="EY22:EZ22"/>
    <mergeCell ref="FC22:FD22"/>
    <mergeCell ref="FG22:FH22"/>
    <mergeCell ref="DO22:DP22"/>
    <mergeCell ref="DS22:DT22"/>
    <mergeCell ref="CY23:CZ23"/>
    <mergeCell ref="DC23:DD23"/>
    <mergeCell ref="DG23:DH23"/>
    <mergeCell ref="DK23:DL23"/>
    <mergeCell ref="BS23:BT23"/>
    <mergeCell ref="BW23:BX23"/>
    <mergeCell ref="CA23:CB23"/>
    <mergeCell ref="CE23:CF23"/>
    <mergeCell ref="CI23:CJ23"/>
    <mergeCell ref="CM23:CN23"/>
    <mergeCell ref="FK23:FL23"/>
    <mergeCell ref="K24:L24"/>
    <mergeCell ref="O24:P24"/>
    <mergeCell ref="S24:T24"/>
    <mergeCell ref="W24:X24"/>
    <mergeCell ref="AA24:AB24"/>
    <mergeCell ref="AE24:AF24"/>
    <mergeCell ref="AI24:AJ24"/>
    <mergeCell ref="AM24:AN24"/>
    <mergeCell ref="AQ24:AR24"/>
    <mergeCell ref="EM23:EN23"/>
    <mergeCell ref="EQ23:ER23"/>
    <mergeCell ref="EU23:EV23"/>
    <mergeCell ref="EY23:EZ23"/>
    <mergeCell ref="FC23:FD23"/>
    <mergeCell ref="FG23:FH23"/>
    <mergeCell ref="DO23:DP23"/>
    <mergeCell ref="DS23:DT23"/>
    <mergeCell ref="DW23:DX23"/>
    <mergeCell ref="EA23:EB23"/>
    <mergeCell ref="EE23:EF23"/>
    <mergeCell ref="EI23:EJ23"/>
    <mergeCell ref="CQ23:CR23"/>
    <mergeCell ref="CU23:CV23"/>
    <mergeCell ref="BS24:BT24"/>
    <mergeCell ref="BW24:BX24"/>
    <mergeCell ref="CA24:CB24"/>
    <mergeCell ref="CE24:CF24"/>
    <mergeCell ref="CI24:CJ24"/>
    <mergeCell ref="CM24:CN24"/>
    <mergeCell ref="AU24:AV24"/>
    <mergeCell ref="AY24:AZ24"/>
    <mergeCell ref="BC24:BD24"/>
    <mergeCell ref="BG24:BH24"/>
    <mergeCell ref="BK24:BL24"/>
    <mergeCell ref="BO24:BP24"/>
    <mergeCell ref="DW24:DX24"/>
    <mergeCell ref="EA24:EB24"/>
    <mergeCell ref="EE24:EF24"/>
    <mergeCell ref="EI24:EJ24"/>
    <mergeCell ref="CQ24:CR24"/>
    <mergeCell ref="CU24:CV24"/>
    <mergeCell ref="CY24:CZ24"/>
    <mergeCell ref="DC24:DD24"/>
    <mergeCell ref="DG24:DH24"/>
    <mergeCell ref="DK24:DL24"/>
    <mergeCell ref="AQ27:AR27"/>
    <mergeCell ref="AU27:AV27"/>
    <mergeCell ref="AY27:AZ27"/>
    <mergeCell ref="BC27:BD27"/>
    <mergeCell ref="BG27:BH27"/>
    <mergeCell ref="BK27:BL27"/>
    <mergeCell ref="FK24:FL24"/>
    <mergeCell ref="B27:H40"/>
    <mergeCell ref="K27:L27"/>
    <mergeCell ref="O27:P27"/>
    <mergeCell ref="S27:T27"/>
    <mergeCell ref="W27:X27"/>
    <mergeCell ref="AA27:AB27"/>
    <mergeCell ref="AE27:AF27"/>
    <mergeCell ref="AI27:AJ27"/>
    <mergeCell ref="AM27:AN27"/>
    <mergeCell ref="EM24:EN24"/>
    <mergeCell ref="EQ24:ER24"/>
    <mergeCell ref="EU24:EV24"/>
    <mergeCell ref="EY24:EZ24"/>
    <mergeCell ref="FC24:FD24"/>
    <mergeCell ref="FG24:FH24"/>
    <mergeCell ref="DO24:DP24"/>
    <mergeCell ref="DS24:DT24"/>
    <mergeCell ref="CU27:CV27"/>
    <mergeCell ref="CY27:CZ27"/>
    <mergeCell ref="DC27:DD27"/>
    <mergeCell ref="DG27:DH27"/>
    <mergeCell ref="BO27:BP27"/>
    <mergeCell ref="BS27:BT27"/>
    <mergeCell ref="BW27:BX27"/>
    <mergeCell ref="CA27:CB27"/>
    <mergeCell ref="CE27:CF27"/>
    <mergeCell ref="CI27:CJ27"/>
    <mergeCell ref="FG27:FH27"/>
    <mergeCell ref="FK27:FL27"/>
    <mergeCell ref="K28:L28"/>
    <mergeCell ref="O28:P28"/>
    <mergeCell ref="S28:T28"/>
    <mergeCell ref="W28:X28"/>
    <mergeCell ref="AA28:AB28"/>
    <mergeCell ref="AE28:AF28"/>
    <mergeCell ref="AI28:AJ28"/>
    <mergeCell ref="AM28:AN28"/>
    <mergeCell ref="EI27:EJ27"/>
    <mergeCell ref="EM27:EN27"/>
    <mergeCell ref="EQ27:ER27"/>
    <mergeCell ref="EU27:EV27"/>
    <mergeCell ref="EY27:EZ27"/>
    <mergeCell ref="FC27:FD27"/>
    <mergeCell ref="DK27:DL27"/>
    <mergeCell ref="DO27:DP27"/>
    <mergeCell ref="DS27:DT27"/>
    <mergeCell ref="DW27:DX27"/>
    <mergeCell ref="EA27:EB27"/>
    <mergeCell ref="EE27:EF27"/>
    <mergeCell ref="CM27:CN27"/>
    <mergeCell ref="CQ27:CR27"/>
    <mergeCell ref="BO28:BP28"/>
    <mergeCell ref="BS28:BT28"/>
    <mergeCell ref="BW28:BX28"/>
    <mergeCell ref="CA28:CB28"/>
    <mergeCell ref="CE28:CF28"/>
    <mergeCell ref="CI28:CJ28"/>
    <mergeCell ref="AQ28:AR28"/>
    <mergeCell ref="AU28:AV28"/>
    <mergeCell ref="AY28:AZ28"/>
    <mergeCell ref="BC28:BD28"/>
    <mergeCell ref="BG28:BH28"/>
    <mergeCell ref="BK28:BL28"/>
    <mergeCell ref="DS28:DT28"/>
    <mergeCell ref="DW28:DX28"/>
    <mergeCell ref="EA28:EB28"/>
    <mergeCell ref="EE28:EF28"/>
    <mergeCell ref="CM28:CN28"/>
    <mergeCell ref="CQ28:CR28"/>
    <mergeCell ref="CU28:CV28"/>
    <mergeCell ref="CY28:CZ28"/>
    <mergeCell ref="DC28:DD28"/>
    <mergeCell ref="DG28:DH28"/>
    <mergeCell ref="AQ29:AR29"/>
    <mergeCell ref="AU29:AV29"/>
    <mergeCell ref="AY29:AZ29"/>
    <mergeCell ref="BC29:BD29"/>
    <mergeCell ref="BG29:BH29"/>
    <mergeCell ref="BK29:BL29"/>
    <mergeCell ref="FG28:FH28"/>
    <mergeCell ref="FK28:FL28"/>
    <mergeCell ref="K29:L29"/>
    <mergeCell ref="O29:P29"/>
    <mergeCell ref="S29:T29"/>
    <mergeCell ref="W29:X29"/>
    <mergeCell ref="AA29:AB29"/>
    <mergeCell ref="AE29:AF29"/>
    <mergeCell ref="AI29:AJ29"/>
    <mergeCell ref="AM29:AN29"/>
    <mergeCell ref="EI28:EJ28"/>
    <mergeCell ref="EM28:EN28"/>
    <mergeCell ref="EQ28:ER28"/>
    <mergeCell ref="EU28:EV28"/>
    <mergeCell ref="EY28:EZ28"/>
    <mergeCell ref="FC28:FD28"/>
    <mergeCell ref="DK28:DL28"/>
    <mergeCell ref="DO28:DP28"/>
    <mergeCell ref="CU29:CV29"/>
    <mergeCell ref="CY29:CZ29"/>
    <mergeCell ref="DC29:DD29"/>
    <mergeCell ref="DG29:DH29"/>
    <mergeCell ref="BO29:BP29"/>
    <mergeCell ref="BS29:BT29"/>
    <mergeCell ref="BW29:BX29"/>
    <mergeCell ref="CA29:CB29"/>
    <mergeCell ref="CE29:CF29"/>
    <mergeCell ref="CI29:CJ29"/>
    <mergeCell ref="FG29:FH29"/>
    <mergeCell ref="FK29:FL29"/>
    <mergeCell ref="K30:L30"/>
    <mergeCell ref="O30:P30"/>
    <mergeCell ref="S30:T30"/>
    <mergeCell ref="W30:X30"/>
    <mergeCell ref="AA30:AB30"/>
    <mergeCell ref="AE30:AF30"/>
    <mergeCell ref="AI30:AJ30"/>
    <mergeCell ref="AM30:AN30"/>
    <mergeCell ref="EI29:EJ29"/>
    <mergeCell ref="EM29:EN29"/>
    <mergeCell ref="EQ29:ER29"/>
    <mergeCell ref="EU29:EV29"/>
    <mergeCell ref="EY29:EZ29"/>
    <mergeCell ref="FC29:FD29"/>
    <mergeCell ref="DK29:DL29"/>
    <mergeCell ref="DO29:DP29"/>
    <mergeCell ref="DS29:DT29"/>
    <mergeCell ref="DW29:DX29"/>
    <mergeCell ref="EA29:EB29"/>
    <mergeCell ref="EE29:EF29"/>
    <mergeCell ref="CM29:CN29"/>
    <mergeCell ref="CQ29:CR29"/>
    <mergeCell ref="BO30:BP30"/>
    <mergeCell ref="BS30:BT30"/>
    <mergeCell ref="BW30:BX30"/>
    <mergeCell ref="CA30:CB30"/>
    <mergeCell ref="CE30:CF30"/>
    <mergeCell ref="CI30:CJ30"/>
    <mergeCell ref="AQ30:AR30"/>
    <mergeCell ref="AU30:AV30"/>
    <mergeCell ref="AY30:AZ30"/>
    <mergeCell ref="BC30:BD30"/>
    <mergeCell ref="BG30:BH30"/>
    <mergeCell ref="BK30:BL30"/>
    <mergeCell ref="DS30:DT30"/>
    <mergeCell ref="DW30:DX30"/>
    <mergeCell ref="EA30:EB30"/>
    <mergeCell ref="EE30:EF30"/>
    <mergeCell ref="CM30:CN30"/>
    <mergeCell ref="CQ30:CR30"/>
    <mergeCell ref="CU30:CV30"/>
    <mergeCell ref="CY30:CZ30"/>
    <mergeCell ref="DC30:DD30"/>
    <mergeCell ref="DG30:DH30"/>
    <mergeCell ref="AQ33:AS40"/>
    <mergeCell ref="AU33:AW40"/>
    <mergeCell ref="AY33:BA40"/>
    <mergeCell ref="BC33:BE40"/>
    <mergeCell ref="BG33:BI40"/>
    <mergeCell ref="BK33:BM40"/>
    <mergeCell ref="FG30:FH30"/>
    <mergeCell ref="FK30:FL30"/>
    <mergeCell ref="K33:M40"/>
    <mergeCell ref="O33:Q40"/>
    <mergeCell ref="S33:U40"/>
    <mergeCell ref="W33:Y40"/>
    <mergeCell ref="AA33:AC40"/>
    <mergeCell ref="AE33:AG40"/>
    <mergeCell ref="AI33:AK40"/>
    <mergeCell ref="AM33:AO40"/>
    <mergeCell ref="EI30:EJ30"/>
    <mergeCell ref="EM30:EN30"/>
    <mergeCell ref="EQ30:ER30"/>
    <mergeCell ref="EU30:EV30"/>
    <mergeCell ref="EY30:EZ30"/>
    <mergeCell ref="FC30:FD30"/>
    <mergeCell ref="DK30:DL30"/>
    <mergeCell ref="DO30:DP30"/>
    <mergeCell ref="CY33:DA40"/>
    <mergeCell ref="DC33:DE40"/>
    <mergeCell ref="DG33:DI40"/>
    <mergeCell ref="BO33:BQ40"/>
    <mergeCell ref="BS33:BU40"/>
    <mergeCell ref="BW33:BY40"/>
    <mergeCell ref="CA33:CC40"/>
    <mergeCell ref="CE33:CG40"/>
    <mergeCell ref="CI33:CK40"/>
    <mergeCell ref="B51:B54"/>
    <mergeCell ref="D51:D54"/>
    <mergeCell ref="F51:F54"/>
    <mergeCell ref="FG33:FI40"/>
    <mergeCell ref="FK33:FM40"/>
    <mergeCell ref="B43:F43"/>
    <mergeCell ref="B47:B48"/>
    <mergeCell ref="E48:F48"/>
    <mergeCell ref="B50:G50"/>
    <mergeCell ref="EI33:EK40"/>
    <mergeCell ref="EM33:EO40"/>
    <mergeCell ref="EQ33:ES40"/>
    <mergeCell ref="EU33:EW40"/>
    <mergeCell ref="EY33:FA40"/>
    <mergeCell ref="FC33:FE40"/>
    <mergeCell ref="DK33:DM40"/>
    <mergeCell ref="DO33:DQ40"/>
    <mergeCell ref="DS33:DU40"/>
    <mergeCell ref="DW33:DY40"/>
    <mergeCell ref="EA33:EC40"/>
    <mergeCell ref="EE33:EG40"/>
    <mergeCell ref="CM33:CO40"/>
    <mergeCell ref="CQ33:CS40"/>
    <mergeCell ref="CU33:CW40"/>
  </mergeCells>
  <phoneticPr fontId="99" type="noConversion"/>
  <dataValidations count="3">
    <dataValidation type="list" allowBlank="1" showInputMessage="1" showErrorMessage="1" sqref="C45:D45 L5 FH5 FD5 P5 T5 X5 AB5 AF5 AJ5 AN5 AR5 AV5 AZ5 BD5 BH5 BL5 BP5 BT5 BX5 CB5 CF5 CJ5 CN5 CR5 CV5 CZ5 DD5 DH5 DL5 DP5 DT5 DX5 EB5 EF5 EJ5 EN5 ER5 EV5 EZ5 FL5">
      <formula1>$C$51:$C$52</formula1>
    </dataValidation>
    <dataValidation type="list" allowBlank="1" showInputMessage="1" showErrorMessage="1" sqref="F47 FD9 FH9 L9 P9 T9 X9 AB9 AF9 AJ9 AN9 AR9 AV9 AZ9 BD9 BH9 BL9 BP9 BT9 BX9 CB9 CF9 CJ9 CN9 CR9 CV9 CZ9 DD9 DH9 DL9 DP9 DT9 DX9 EB9 EF9 EJ9 EN9 ER9 EV9 EZ9 FL9">
      <formula1>$G$51:$G$53</formula1>
    </dataValidation>
    <dataValidation type="list" allowBlank="1" showInputMessage="1" showErrorMessage="1" sqref="F46 M8 FI8 FE8 Q8 U8 Y8 AC8 AG8 AK8 AO8 AS8 AW8 BA8 BE8 BI8 BM8 BQ8 BU8 BY8 CC8 CG8 CK8 CO8 CS8 CW8 DA8 DE8 DI8 DM8 DQ8 DU8 DY8 EC8 EG8 EK8 EO8 ES8 EW8 FA8 FM8">
      <formula1>$E$51:$E$54</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colBreaks count="14" manualBreakCount="14">
    <brk id="9" max="40" man="1"/>
    <brk id="22" max="40" man="1"/>
    <brk id="34" max="40" man="1"/>
    <brk id="46" max="40" man="1"/>
    <brk id="58" max="40" man="1"/>
    <brk id="70" max="40" man="1"/>
    <brk id="82" max="40" man="1"/>
    <brk id="94" max="40" man="1"/>
    <brk id="106" max="40" man="1"/>
    <brk id="118" max="40" man="1"/>
    <brk id="130" max="40" man="1"/>
    <brk id="142" max="40" man="1"/>
    <brk id="154" max="40" man="1"/>
    <brk id="166" max="40"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K14" sqref="K14"/>
    </sheetView>
  </sheetViews>
  <sheetFormatPr defaultRowHeight="13.5" x14ac:dyDescent="0.15"/>
  <cols>
    <col min="1" max="1" width="3.109375" customWidth="1"/>
    <col min="2" max="11" width="14.33203125" customWidth="1"/>
    <col min="12" max="12" width="3.109375" customWidth="1"/>
  </cols>
  <sheetData>
    <row r="1" spans="2:14" ht="34.5" customHeight="1" thickBot="1" x14ac:dyDescent="0.2"/>
    <row r="2" spans="2:14" ht="34.5" customHeight="1" x14ac:dyDescent="0.15">
      <c r="B2" s="2071" t="s">
        <v>876</v>
      </c>
      <c r="C2" s="2072"/>
      <c r="D2" s="2072"/>
      <c r="E2" s="2072"/>
      <c r="F2" s="2072"/>
      <c r="G2" s="2072"/>
      <c r="H2" s="2072"/>
      <c r="I2" s="2072"/>
      <c r="J2" s="2072"/>
      <c r="K2" s="2073"/>
    </row>
    <row r="3" spans="2:14" ht="34.5" customHeight="1" x14ac:dyDescent="0.15">
      <c r="B3" s="2074"/>
      <c r="C3" s="2075"/>
      <c r="D3" s="2075"/>
      <c r="E3" s="2075"/>
      <c r="F3" s="2075"/>
      <c r="G3" s="2075"/>
      <c r="H3" s="2075"/>
      <c r="I3" s="2075"/>
      <c r="J3" s="2075"/>
      <c r="K3" s="2076"/>
    </row>
    <row r="4" spans="2:14" ht="48.75" customHeight="1" x14ac:dyDescent="0.15">
      <c r="B4" s="2077" t="s">
        <v>891</v>
      </c>
      <c r="C4" s="2078"/>
      <c r="D4" s="2078"/>
      <c r="E4" s="2078"/>
      <c r="F4" s="2078"/>
      <c r="G4" s="2078"/>
      <c r="H4" s="2078"/>
      <c r="I4" s="2078"/>
      <c r="J4" s="2078"/>
      <c r="K4" s="2079"/>
    </row>
    <row r="5" spans="2:14" ht="48.75" customHeight="1" x14ac:dyDescent="0.15">
      <c r="B5" s="2077" t="s">
        <v>877</v>
      </c>
      <c r="C5" s="2078"/>
      <c r="D5" s="2078"/>
      <c r="E5" s="2078"/>
      <c r="F5" s="2078"/>
      <c r="G5" s="2078"/>
      <c r="H5" s="2078"/>
      <c r="I5" s="2078"/>
      <c r="J5" s="2078"/>
      <c r="K5" s="2079"/>
    </row>
    <row r="6" spans="2:14" ht="48.75" customHeight="1" x14ac:dyDescent="0.15">
      <c r="B6" s="2077" t="s">
        <v>892</v>
      </c>
      <c r="C6" s="2080"/>
      <c r="D6" s="1462"/>
      <c r="E6" s="1470" t="s">
        <v>893</v>
      </c>
      <c r="F6" s="1470"/>
      <c r="G6" s="1470"/>
      <c r="H6" s="1470"/>
      <c r="I6" s="1470"/>
      <c r="J6" s="1470"/>
      <c r="K6" s="1471"/>
    </row>
    <row r="7" spans="2:14" ht="48.75" customHeight="1" x14ac:dyDescent="0.15">
      <c r="B7" s="2077" t="s">
        <v>894</v>
      </c>
      <c r="C7" s="2081"/>
      <c r="D7" s="1472">
        <f>D6*(기계화작업로m당단가산출서!J15)</f>
        <v>0</v>
      </c>
      <c r="E7" s="1470" t="s">
        <v>895</v>
      </c>
      <c r="F7" s="1470"/>
      <c r="G7" s="1470"/>
      <c r="H7" s="1470"/>
      <c r="I7" s="1470"/>
      <c r="J7" s="1470"/>
      <c r="K7" s="1471"/>
    </row>
    <row r="8" spans="2:14" ht="48.75" customHeight="1" x14ac:dyDescent="0.15">
      <c r="B8" s="2082" t="s">
        <v>878</v>
      </c>
      <c r="C8" s="2083"/>
      <c r="D8" s="2083"/>
      <c r="E8" s="2083"/>
      <c r="F8" s="2083"/>
      <c r="G8" s="2083"/>
      <c r="H8" s="2083"/>
      <c r="I8" s="2083"/>
      <c r="J8" s="2083"/>
      <c r="K8" s="2084"/>
    </row>
    <row r="9" spans="2:14" ht="48.75" customHeight="1" x14ac:dyDescent="0.15">
      <c r="B9" s="2059" t="s">
        <v>896</v>
      </c>
      <c r="C9" s="2060"/>
      <c r="D9" s="2060"/>
      <c r="E9" s="2060"/>
      <c r="F9" s="2060"/>
      <c r="G9" s="2060"/>
      <c r="H9" s="2060"/>
      <c r="I9" s="2060"/>
      <c r="J9" s="2060"/>
      <c r="K9" s="2061"/>
    </row>
    <row r="10" spans="2:14" ht="48.75" customHeight="1" x14ac:dyDescent="0.15">
      <c r="B10" s="2062" t="s">
        <v>897</v>
      </c>
      <c r="C10" s="2065" t="s">
        <v>898</v>
      </c>
      <c r="D10" s="2066"/>
      <c r="E10" s="2049" t="s">
        <v>899</v>
      </c>
      <c r="F10" s="2052" t="s">
        <v>900</v>
      </c>
      <c r="G10" s="2053"/>
      <c r="H10" s="2053"/>
      <c r="I10" s="2053"/>
      <c r="J10" s="2053"/>
      <c r="K10" s="2054"/>
    </row>
    <row r="11" spans="2:14" ht="48.75" customHeight="1" x14ac:dyDescent="0.15">
      <c r="B11" s="2063"/>
      <c r="C11" s="2067"/>
      <c r="D11" s="2068"/>
      <c r="E11" s="2050"/>
      <c r="F11" s="2055" t="s">
        <v>879</v>
      </c>
      <c r="G11" s="2055"/>
      <c r="H11" s="2055" t="s">
        <v>901</v>
      </c>
      <c r="I11" s="2055"/>
      <c r="J11" s="2055" t="s">
        <v>902</v>
      </c>
      <c r="K11" s="2056"/>
    </row>
    <row r="12" spans="2:14" ht="48.75" customHeight="1" x14ac:dyDescent="0.15">
      <c r="B12" s="2064"/>
      <c r="C12" s="2069"/>
      <c r="D12" s="2070"/>
      <c r="E12" s="2051"/>
      <c r="F12" s="1473" t="s">
        <v>903</v>
      </c>
      <c r="G12" s="1473" t="s">
        <v>904</v>
      </c>
      <c r="H12" s="1473" t="s">
        <v>848</v>
      </c>
      <c r="I12" s="1473" t="s">
        <v>880</v>
      </c>
      <c r="J12" s="1473" t="s">
        <v>903</v>
      </c>
      <c r="K12" s="1474" t="s">
        <v>905</v>
      </c>
    </row>
    <row r="13" spans="2:14" ht="48.75" customHeight="1" x14ac:dyDescent="0.15">
      <c r="B13" s="1475" t="s">
        <v>906</v>
      </c>
      <c r="C13" s="2057"/>
      <c r="D13" s="2058"/>
      <c r="E13" s="1476" t="e">
        <f>SUM(G13,I13,K13)</f>
        <v>#DIV/0!</v>
      </c>
      <c r="F13" s="1476" t="e">
        <f>기계화작업로m당단가산출서!M33</f>
        <v>#DIV/0!</v>
      </c>
      <c r="G13" s="1476" t="e">
        <f>C13*F13</f>
        <v>#DIV/0!</v>
      </c>
      <c r="H13" s="1476" t="e">
        <f>기계화작업로m당단가산출서!N33</f>
        <v>#DIV/0!</v>
      </c>
      <c r="I13" s="1476" t="e">
        <f>C13*H13</f>
        <v>#DIV/0!</v>
      </c>
      <c r="J13" s="1476" t="e">
        <f>기계화작업로m당단가산출서!L33</f>
        <v>#DIV/0!</v>
      </c>
      <c r="K13" s="1477" t="e">
        <f>C13*J13</f>
        <v>#DIV/0!</v>
      </c>
      <c r="N13" s="1515"/>
    </row>
    <row r="14" spans="2:14" ht="48.75" customHeight="1" thickBot="1" x14ac:dyDescent="0.2">
      <c r="B14" s="1478" t="s">
        <v>907</v>
      </c>
      <c r="C14" s="2047">
        <f>SUM(C13:D13)</f>
        <v>0</v>
      </c>
      <c r="D14" s="2048"/>
      <c r="E14" s="1479" t="e">
        <f>SUM(E13)</f>
        <v>#DIV/0!</v>
      </c>
      <c r="F14" s="1480"/>
      <c r="G14" s="1480" t="e">
        <f>SUM(G13)</f>
        <v>#DIV/0!</v>
      </c>
      <c r="H14" s="1480"/>
      <c r="I14" s="1480" t="e">
        <f>SUM(I13)</f>
        <v>#DIV/0!</v>
      </c>
      <c r="J14" s="1480"/>
      <c r="K14" s="1481" t="e">
        <f>SUM(K13)</f>
        <v>#DIV/0!</v>
      </c>
    </row>
  </sheetData>
  <mergeCells count="16">
    <mergeCell ref="B9:K9"/>
    <mergeCell ref="B10:B12"/>
    <mergeCell ref="C10:D12"/>
    <mergeCell ref="B2:K3"/>
    <mergeCell ref="B4:K4"/>
    <mergeCell ref="B5:K5"/>
    <mergeCell ref="B6:C6"/>
    <mergeCell ref="B7:C7"/>
    <mergeCell ref="B8:K8"/>
    <mergeCell ref="C14:D14"/>
    <mergeCell ref="E10:E12"/>
    <mergeCell ref="F10:K10"/>
    <mergeCell ref="F11:G11"/>
    <mergeCell ref="H11:I11"/>
    <mergeCell ref="J11:K11"/>
    <mergeCell ref="C13:D13"/>
  </mergeCells>
  <phoneticPr fontId="106"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O38" sqref="O38"/>
    </sheetView>
  </sheetViews>
  <sheetFormatPr defaultRowHeight="12" x14ac:dyDescent="0.2"/>
  <cols>
    <col min="1" max="11" width="8.88671875" style="1506"/>
    <col min="12" max="15" width="9.5546875" style="1506" customWidth="1"/>
    <col min="16" max="16384" width="8.88671875" style="1506"/>
  </cols>
  <sheetData>
    <row r="1" spans="1:15" ht="20.25" x14ac:dyDescent="0.35">
      <c r="A1" s="1563" t="s">
        <v>1081</v>
      </c>
    </row>
    <row r="2" spans="1:15" ht="36" customHeight="1" x14ac:dyDescent="0.2">
      <c r="A2" s="1507" t="s">
        <v>1082</v>
      </c>
      <c r="B2" s="1507"/>
      <c r="C2" s="1507"/>
      <c r="D2" s="1507"/>
      <c r="E2" s="1507"/>
      <c r="F2" s="1507"/>
      <c r="G2" s="1507"/>
      <c r="H2" s="1508"/>
      <c r="I2" s="1508"/>
      <c r="J2" s="1508"/>
      <c r="K2" s="1508"/>
      <c r="L2" s="1508"/>
      <c r="M2" s="1508"/>
      <c r="N2" s="1508"/>
      <c r="O2" s="1508"/>
    </row>
    <row r="3" spans="1:15" ht="26.25" customHeight="1" x14ac:dyDescent="0.2">
      <c r="A3" s="1509"/>
      <c r="B3" s="1509"/>
      <c r="C3" s="1509"/>
      <c r="D3" s="1509"/>
      <c r="E3" s="1509"/>
      <c r="F3" s="1509"/>
      <c r="G3" s="1509"/>
      <c r="H3" s="1510"/>
      <c r="I3" s="1510"/>
      <c r="J3" s="1510"/>
      <c r="K3" s="1510"/>
      <c r="L3" s="1510"/>
      <c r="M3" s="1510"/>
      <c r="N3" s="1510"/>
      <c r="O3" s="1510"/>
    </row>
    <row r="4" spans="1:15" ht="26.25" x14ac:dyDescent="0.2">
      <c r="A4" s="1564" t="s">
        <v>1083</v>
      </c>
      <c r="B4" s="2088"/>
      <c r="C4" s="2088"/>
      <c r="D4" s="2088"/>
      <c r="E4" s="2088"/>
      <c r="F4" s="2088"/>
      <c r="G4" s="2088"/>
      <c r="H4" s="2088"/>
      <c r="I4" s="2088"/>
      <c r="J4" s="2088"/>
      <c r="K4" s="1511"/>
      <c r="L4" s="1565" t="s">
        <v>1084</v>
      </c>
      <c r="M4" s="1566"/>
      <c r="N4" s="1567"/>
      <c r="O4" s="1568"/>
    </row>
    <row r="5" spans="1:15" ht="27.75" customHeight="1" x14ac:dyDescent="0.2">
      <c r="A5" s="2089" t="s">
        <v>1085</v>
      </c>
      <c r="B5" s="2092" t="s">
        <v>872</v>
      </c>
      <c r="C5" s="2092"/>
      <c r="D5" s="2092"/>
      <c r="E5" s="2092"/>
      <c r="F5" s="2092"/>
      <c r="G5" s="2092"/>
      <c r="H5" s="2092"/>
      <c r="I5" s="2092"/>
      <c r="J5" s="2092"/>
      <c r="K5" s="2092"/>
      <c r="L5" s="1569" t="s">
        <v>1086</v>
      </c>
      <c r="M5" s="1569" t="s">
        <v>1087</v>
      </c>
      <c r="N5" s="1569" t="s">
        <v>114</v>
      </c>
      <c r="O5" s="1569" t="s">
        <v>253</v>
      </c>
    </row>
    <row r="6" spans="1:15" ht="15" customHeight="1" x14ac:dyDescent="0.25">
      <c r="A6" s="2090"/>
      <c r="B6" s="1468"/>
      <c r="C6" s="1469"/>
      <c r="D6" s="1469"/>
      <c r="E6" s="1469"/>
      <c r="F6" s="1469"/>
      <c r="G6" s="1469"/>
      <c r="H6" s="1469"/>
      <c r="I6" s="1469"/>
      <c r="J6" s="1469"/>
      <c r="K6" s="1469"/>
      <c r="L6" s="1570"/>
      <c r="M6" s="1570"/>
      <c r="N6" s="1570"/>
      <c r="O6" s="1570"/>
    </row>
    <row r="7" spans="1:15" ht="15" customHeight="1" x14ac:dyDescent="0.25">
      <c r="A7" s="2090"/>
      <c r="B7" s="1512" t="s">
        <v>890</v>
      </c>
      <c r="C7" s="1513"/>
      <c r="D7" s="1513"/>
      <c r="E7" s="1513"/>
      <c r="F7" s="1513"/>
      <c r="G7" s="1513"/>
      <c r="H7" s="1513"/>
      <c r="I7" s="1513"/>
      <c r="J7" s="1513"/>
      <c r="K7" s="1513"/>
      <c r="L7" s="1571"/>
      <c r="M7" s="1571"/>
      <c r="N7" s="1571"/>
      <c r="O7" s="1571"/>
    </row>
    <row r="8" spans="1:15" ht="15" customHeight="1" x14ac:dyDescent="0.2">
      <c r="A8" s="2090"/>
      <c r="B8" s="1512" t="s">
        <v>475</v>
      </c>
      <c r="C8" s="1513"/>
      <c r="D8" s="1513"/>
      <c r="E8" s="1513"/>
      <c r="F8" s="1513"/>
      <c r="G8" s="1513"/>
      <c r="H8" s="1513"/>
      <c r="I8" s="1513"/>
      <c r="J8" s="1513"/>
      <c r="K8" s="1513"/>
      <c r="L8" s="1572" t="s">
        <v>475</v>
      </c>
      <c r="M8" s="1572" t="s">
        <v>475</v>
      </c>
      <c r="N8" s="1572" t="s">
        <v>475</v>
      </c>
      <c r="O8" s="1572" t="s">
        <v>475</v>
      </c>
    </row>
    <row r="9" spans="1:15" ht="15" customHeight="1" x14ac:dyDescent="0.2">
      <c r="A9" s="2090"/>
      <c r="B9" s="1512" t="s">
        <v>873</v>
      </c>
      <c r="C9" s="1513"/>
      <c r="D9" s="1513"/>
      <c r="E9" s="1513"/>
      <c r="F9" s="1513"/>
      <c r="G9" s="1513"/>
      <c r="H9" s="1513"/>
      <c r="I9" s="1513"/>
      <c r="J9" s="1513"/>
      <c r="K9" s="1513"/>
      <c r="L9" s="1572" t="s">
        <v>475</v>
      </c>
      <c r="M9" s="1572" t="s">
        <v>475</v>
      </c>
      <c r="N9" s="1572" t="s">
        <v>475</v>
      </c>
      <c r="O9" s="1572" t="s">
        <v>475</v>
      </c>
    </row>
    <row r="10" spans="1:15" ht="15" customHeight="1" x14ac:dyDescent="0.2">
      <c r="A10" s="2090"/>
      <c r="B10" s="1512" t="s">
        <v>475</v>
      </c>
      <c r="C10" s="1513"/>
      <c r="D10" s="1513"/>
      <c r="E10" s="1513"/>
      <c r="F10" s="1513"/>
      <c r="G10" s="1513"/>
      <c r="H10" s="1513"/>
      <c r="I10" s="1513"/>
      <c r="J10" s="1513"/>
      <c r="K10" s="1513"/>
      <c r="L10" s="1572" t="s">
        <v>475</v>
      </c>
      <c r="M10" s="1572" t="s">
        <v>475</v>
      </c>
      <c r="N10" s="1572" t="s">
        <v>475</v>
      </c>
      <c r="O10" s="1572" t="s">
        <v>475</v>
      </c>
    </row>
    <row r="11" spans="1:15" ht="15" customHeight="1" x14ac:dyDescent="0.2">
      <c r="A11" s="2090"/>
      <c r="B11" s="1512" t="s">
        <v>874</v>
      </c>
      <c r="C11" s="1513"/>
      <c r="D11" s="1513"/>
      <c r="E11" s="2093"/>
      <c r="F11" s="2093"/>
      <c r="G11" s="2093"/>
      <c r="H11" s="1513"/>
      <c r="I11" s="1513"/>
      <c r="J11" s="1513"/>
      <c r="K11" s="1513"/>
      <c r="L11" s="1572" t="s">
        <v>475</v>
      </c>
      <c r="M11" s="1572" t="s">
        <v>475</v>
      </c>
      <c r="N11" s="1572" t="s">
        <v>475</v>
      </c>
      <c r="O11" s="1572" t="s">
        <v>475</v>
      </c>
    </row>
    <row r="12" spans="1:15" ht="15" customHeight="1" x14ac:dyDescent="0.2">
      <c r="A12" s="2090"/>
      <c r="B12" s="1512" t="s">
        <v>475</v>
      </c>
      <c r="C12" s="1513"/>
      <c r="D12" s="1513"/>
      <c r="E12" s="1513"/>
      <c r="F12" s="1513"/>
      <c r="G12" s="1513"/>
      <c r="H12" s="1513"/>
      <c r="I12" s="1513"/>
      <c r="J12" s="1513"/>
      <c r="K12" s="1513"/>
      <c r="L12" s="1572" t="s">
        <v>475</v>
      </c>
      <c r="M12" s="1572" t="s">
        <v>475</v>
      </c>
      <c r="N12" s="1572" t="s">
        <v>475</v>
      </c>
      <c r="O12" s="1572" t="s">
        <v>475</v>
      </c>
    </row>
    <row r="13" spans="1:15" ht="15" customHeight="1" x14ac:dyDescent="0.2">
      <c r="A13" s="2090"/>
      <c r="B13" s="1512" t="s">
        <v>875</v>
      </c>
      <c r="C13" s="1513"/>
      <c r="D13" s="1513"/>
      <c r="E13" s="1513"/>
      <c r="F13" s="1513"/>
      <c r="G13" s="1513"/>
      <c r="H13" s="1513"/>
      <c r="I13" s="1513"/>
      <c r="J13" s="1513"/>
      <c r="K13" s="1513"/>
      <c r="L13" s="1572" t="s">
        <v>475</v>
      </c>
      <c r="M13" s="1572" t="s">
        <v>475</v>
      </c>
      <c r="N13" s="1572" t="s">
        <v>475</v>
      </c>
      <c r="O13" s="1572" t="s">
        <v>475</v>
      </c>
    </row>
    <row r="14" spans="1:15" ht="15" customHeight="1" x14ac:dyDescent="0.2">
      <c r="A14" s="2090"/>
      <c r="B14" s="1512" t="s">
        <v>475</v>
      </c>
      <c r="C14" s="1513"/>
      <c r="D14" s="1513"/>
      <c r="E14" s="1513"/>
      <c r="F14" s="1513"/>
      <c r="G14" s="1513"/>
      <c r="H14" s="1513"/>
      <c r="I14" s="1513"/>
      <c r="J14" s="1513"/>
      <c r="K14" s="1513"/>
      <c r="L14" s="1572" t="s">
        <v>475</v>
      </c>
      <c r="M14" s="1572" t="s">
        <v>475</v>
      </c>
      <c r="N14" s="1572" t="s">
        <v>475</v>
      </c>
      <c r="O14" s="1572" t="s">
        <v>475</v>
      </c>
    </row>
    <row r="15" spans="1:15" ht="15" customHeight="1" x14ac:dyDescent="0.2">
      <c r="A15" s="2090"/>
      <c r="B15" s="1512" t="s">
        <v>1088</v>
      </c>
      <c r="C15" s="1513"/>
      <c r="D15" s="1513"/>
      <c r="E15" s="1573">
        <f>기계화작업로기본자료!C18</f>
        <v>0</v>
      </c>
      <c r="F15" s="1513" t="s">
        <v>1089</v>
      </c>
      <c r="G15" s="1513" t="s">
        <v>1090</v>
      </c>
      <c r="H15" s="1573">
        <f>기계화작업로기본자료!D18</f>
        <v>0</v>
      </c>
      <c r="I15" s="1513" t="s">
        <v>1091</v>
      </c>
      <c r="J15" s="1574">
        <f>E15+H15</f>
        <v>0</v>
      </c>
      <c r="K15" s="1513" t="s">
        <v>1092</v>
      </c>
      <c r="L15" s="1572" t="s">
        <v>475</v>
      </c>
      <c r="M15" s="1572" t="s">
        <v>475</v>
      </c>
      <c r="N15" s="1572" t="s">
        <v>475</v>
      </c>
      <c r="O15" s="1572" t="s">
        <v>475</v>
      </c>
    </row>
    <row r="16" spans="1:15" ht="15" customHeight="1" x14ac:dyDescent="0.2">
      <c r="A16" s="2090"/>
      <c r="B16" s="1512" t="s">
        <v>475</v>
      </c>
      <c r="C16" s="1513"/>
      <c r="D16" s="1513"/>
      <c r="E16" s="1513"/>
      <c r="F16" s="1513"/>
      <c r="G16" s="1513"/>
      <c r="H16" s="1513"/>
      <c r="I16" s="1513"/>
      <c r="J16" s="1513"/>
      <c r="K16" s="1513"/>
      <c r="L16" s="1572" t="s">
        <v>475</v>
      </c>
      <c r="M16" s="1572" t="s">
        <v>475</v>
      </c>
      <c r="N16" s="1572" t="s">
        <v>475</v>
      </c>
      <c r="O16" s="1572" t="s">
        <v>475</v>
      </c>
    </row>
    <row r="17" spans="1:15" ht="15" customHeight="1" x14ac:dyDescent="0.2">
      <c r="A17" s="2090"/>
      <c r="B17" s="1575" t="s">
        <v>1093</v>
      </c>
      <c r="C17" s="1576">
        <f>기계화작업로기본자료!C8</f>
        <v>0.2</v>
      </c>
      <c r="D17" s="1513"/>
      <c r="E17" s="1513" t="s">
        <v>1094</v>
      </c>
      <c r="F17" s="1577"/>
      <c r="G17" s="1513"/>
      <c r="H17" s="1578" t="s">
        <v>1095</v>
      </c>
      <c r="I17" s="1576"/>
      <c r="J17" s="1513"/>
      <c r="K17" s="1513"/>
      <c r="L17" s="1572" t="s">
        <v>475</v>
      </c>
      <c r="M17" s="1572" t="s">
        <v>475</v>
      </c>
      <c r="N17" s="1572" t="s">
        <v>475</v>
      </c>
      <c r="O17" s="1572" t="s">
        <v>475</v>
      </c>
    </row>
    <row r="18" spans="1:15" ht="15" customHeight="1" x14ac:dyDescent="0.2">
      <c r="A18" s="2090"/>
      <c r="B18" s="1512"/>
      <c r="C18" s="1513"/>
      <c r="D18" s="1513"/>
      <c r="E18" s="1513"/>
      <c r="F18" s="1513"/>
      <c r="G18" s="1513"/>
      <c r="H18" s="1513"/>
      <c r="I18" s="1513"/>
      <c r="J18" s="1513"/>
      <c r="K18" s="1513"/>
      <c r="L18" s="1572"/>
      <c r="M18" s="1572"/>
      <c r="N18" s="1572"/>
      <c r="O18" s="1572"/>
    </row>
    <row r="19" spans="1:15" ht="15" customHeight="1" x14ac:dyDescent="0.2">
      <c r="A19" s="2090"/>
      <c r="B19" s="1575" t="s">
        <v>1096</v>
      </c>
      <c r="C19" s="1576"/>
      <c r="D19" s="1513"/>
      <c r="E19" s="1578" t="s">
        <v>1097</v>
      </c>
      <c r="F19" s="1514"/>
      <c r="G19" s="1513" t="s">
        <v>1098</v>
      </c>
      <c r="H19" s="1514"/>
      <c r="I19" s="1513" t="s">
        <v>1099</v>
      </c>
      <c r="J19" s="1513"/>
      <c r="K19" s="1513"/>
      <c r="L19" s="1572" t="s">
        <v>475</v>
      </c>
      <c r="M19" s="1572" t="s">
        <v>475</v>
      </c>
      <c r="N19" s="1572" t="s">
        <v>475</v>
      </c>
      <c r="O19" s="1572" t="s">
        <v>475</v>
      </c>
    </row>
    <row r="20" spans="1:15" ht="15" customHeight="1" x14ac:dyDescent="0.2">
      <c r="A20" s="2090"/>
      <c r="B20" s="1512" t="s">
        <v>475</v>
      </c>
      <c r="C20" s="1513"/>
      <c r="D20" s="1513"/>
      <c r="E20" s="1513"/>
      <c r="F20" s="1513"/>
      <c r="G20" s="1513"/>
      <c r="H20" s="1513"/>
      <c r="I20" s="1513"/>
      <c r="J20" s="1513"/>
      <c r="K20" s="1513"/>
      <c r="L20" s="1572" t="s">
        <v>475</v>
      </c>
      <c r="M20" s="1572" t="s">
        <v>475</v>
      </c>
      <c r="N20" s="1572" t="s">
        <v>475</v>
      </c>
      <c r="O20" s="1572" t="s">
        <v>475</v>
      </c>
    </row>
    <row r="21" spans="1:15" ht="15" customHeight="1" x14ac:dyDescent="0.2">
      <c r="A21" s="2090"/>
      <c r="B21" s="1512" t="s">
        <v>1100</v>
      </c>
      <c r="C21" s="1513"/>
      <c r="D21" s="1513"/>
      <c r="E21" s="1513"/>
      <c r="F21" s="1514" t="e">
        <f>ROUND((3600*C17*I17*F17*C19)/F19,2)</f>
        <v>#DIV/0!</v>
      </c>
      <c r="G21" s="1513" t="s">
        <v>1101</v>
      </c>
      <c r="H21" s="1513"/>
      <c r="I21" s="1513"/>
      <c r="J21" s="1513"/>
      <c r="K21" s="1513"/>
      <c r="L21" s="1572" t="s">
        <v>475</v>
      </c>
      <c r="M21" s="1572" t="s">
        <v>475</v>
      </c>
      <c r="N21" s="1572" t="s">
        <v>475</v>
      </c>
      <c r="O21" s="1572" t="s">
        <v>475</v>
      </c>
    </row>
    <row r="22" spans="1:15" ht="15" customHeight="1" x14ac:dyDescent="0.2">
      <c r="A22" s="2090"/>
      <c r="B22" s="1512" t="s">
        <v>475</v>
      </c>
      <c r="C22" s="1513"/>
      <c r="D22" s="1513"/>
      <c r="E22" s="1513"/>
      <c r="F22" s="1513"/>
      <c r="G22" s="1513"/>
      <c r="H22" s="1513"/>
      <c r="I22" s="1513"/>
      <c r="J22" s="1513"/>
      <c r="K22" s="1513"/>
      <c r="L22" s="1572" t="s">
        <v>475</v>
      </c>
      <c r="M22" s="1572" t="s">
        <v>475</v>
      </c>
      <c r="N22" s="1572" t="s">
        <v>475</v>
      </c>
      <c r="O22" s="1572" t="s">
        <v>475</v>
      </c>
    </row>
    <row r="23" spans="1:15" ht="15" customHeight="1" x14ac:dyDescent="0.2">
      <c r="A23" s="2090"/>
      <c r="B23" s="1512" t="s">
        <v>1102</v>
      </c>
      <c r="C23" s="1513"/>
      <c r="D23" s="2086">
        <f>기계화작업로기본자료!E15</f>
        <v>0</v>
      </c>
      <c r="E23" s="2086"/>
      <c r="F23" s="1513" t="s">
        <v>1103</v>
      </c>
      <c r="G23" s="1574">
        <f>J15</f>
        <v>0</v>
      </c>
      <c r="H23" s="1513" t="s">
        <v>1104</v>
      </c>
      <c r="I23" s="2094" t="e">
        <f>ROUND((D23/F21)*G23,1)</f>
        <v>#DIV/0!</v>
      </c>
      <c r="J23" s="2094"/>
      <c r="K23" s="1513"/>
      <c r="L23" s="1579" t="e">
        <f>I23</f>
        <v>#DIV/0!</v>
      </c>
      <c r="M23" s="1579"/>
      <c r="N23" s="1579"/>
      <c r="O23" s="1579" t="e">
        <f>L23</f>
        <v>#DIV/0!</v>
      </c>
    </row>
    <row r="24" spans="1:15" ht="15" customHeight="1" x14ac:dyDescent="0.2">
      <c r="A24" s="2090"/>
      <c r="B24" s="1512" t="s">
        <v>475</v>
      </c>
      <c r="C24" s="1513"/>
      <c r="D24" s="1513"/>
      <c r="E24" s="1513"/>
      <c r="F24" s="1513"/>
      <c r="G24" s="1580"/>
      <c r="H24" s="1513"/>
      <c r="I24" s="1513"/>
      <c r="J24" s="1513"/>
      <c r="K24" s="1513"/>
      <c r="L24" s="1579" t="s">
        <v>475</v>
      </c>
      <c r="M24" s="1579" t="s">
        <v>475</v>
      </c>
      <c r="N24" s="1579" t="s">
        <v>475</v>
      </c>
      <c r="O24" s="1579" t="s">
        <v>475</v>
      </c>
    </row>
    <row r="25" spans="1:15" ht="15" customHeight="1" x14ac:dyDescent="0.2">
      <c r="A25" s="2090"/>
      <c r="B25" s="1512" t="s">
        <v>1105</v>
      </c>
      <c r="C25" s="1513"/>
      <c r="D25" s="2086">
        <f>기계화작업로기본자료!D15</f>
        <v>0</v>
      </c>
      <c r="E25" s="2086"/>
      <c r="F25" s="1513" t="s">
        <v>1106</v>
      </c>
      <c r="G25" s="1574">
        <f>J15</f>
        <v>0</v>
      </c>
      <c r="H25" s="1513" t="str">
        <f>H23</f>
        <v>=</v>
      </c>
      <c r="I25" s="2085" t="e">
        <f>ROUND((D25/F21)*G25,1)</f>
        <v>#DIV/0!</v>
      </c>
      <c r="J25" s="2085"/>
      <c r="K25" s="1513"/>
      <c r="L25" s="1579" t="s">
        <v>475</v>
      </c>
      <c r="M25" s="1579" t="e">
        <f>I25</f>
        <v>#DIV/0!</v>
      </c>
      <c r="N25" s="1579" t="s">
        <v>475</v>
      </c>
      <c r="O25" s="1579" t="e">
        <f>M25</f>
        <v>#DIV/0!</v>
      </c>
    </row>
    <row r="26" spans="1:15" ht="15" customHeight="1" x14ac:dyDescent="0.2">
      <c r="A26" s="2090"/>
      <c r="B26" s="1512" t="s">
        <v>475</v>
      </c>
      <c r="C26" s="1513"/>
      <c r="D26" s="1513"/>
      <c r="E26" s="1513"/>
      <c r="F26" s="1513"/>
      <c r="G26" s="1581"/>
      <c r="H26" s="1513"/>
      <c r="I26" s="1513"/>
      <c r="J26" s="1513"/>
      <c r="K26" s="1513"/>
      <c r="L26" s="1579" t="s">
        <v>475</v>
      </c>
      <c r="M26" s="1579" t="s">
        <v>475</v>
      </c>
      <c r="N26" s="1579" t="s">
        <v>475</v>
      </c>
      <c r="O26" s="1579" t="s">
        <v>475</v>
      </c>
    </row>
    <row r="27" spans="1:15" ht="15" customHeight="1" x14ac:dyDescent="0.2">
      <c r="A27" s="2090"/>
      <c r="B27" s="1512" t="s">
        <v>1107</v>
      </c>
      <c r="C27" s="1513"/>
      <c r="D27" s="2086">
        <f>기계화작업로기본자료!F15</f>
        <v>0</v>
      </c>
      <c r="E27" s="2086"/>
      <c r="F27" s="1513" t="str">
        <f>F25</f>
        <v>/ Q *</v>
      </c>
      <c r="G27" s="1574">
        <f>J15</f>
        <v>0</v>
      </c>
      <c r="H27" s="1513" t="str">
        <f>H25</f>
        <v>=</v>
      </c>
      <c r="I27" s="2087" t="e">
        <f>ROUND((D27/F21)*G27,1)</f>
        <v>#DIV/0!</v>
      </c>
      <c r="J27" s="2087"/>
      <c r="K27" s="1513"/>
      <c r="L27" s="1579" t="s">
        <v>475</v>
      </c>
      <c r="M27" s="1579" t="s">
        <v>475</v>
      </c>
      <c r="N27" s="1579" t="e">
        <f>I27</f>
        <v>#DIV/0!</v>
      </c>
      <c r="O27" s="1579" t="e">
        <f>N27</f>
        <v>#DIV/0!</v>
      </c>
    </row>
    <row r="28" spans="1:15" ht="15" customHeight="1" x14ac:dyDescent="0.2">
      <c r="A28" s="2090"/>
      <c r="B28" s="1512" t="s">
        <v>475</v>
      </c>
      <c r="C28" s="1513"/>
      <c r="D28" s="1513"/>
      <c r="E28" s="1513"/>
      <c r="F28" s="1513"/>
      <c r="G28" s="1513"/>
      <c r="H28" s="1513"/>
      <c r="I28" s="1513"/>
      <c r="J28" s="1513"/>
      <c r="K28" s="1513"/>
      <c r="L28" s="1579" t="s">
        <v>475</v>
      </c>
      <c r="M28" s="1579" t="s">
        <v>475</v>
      </c>
      <c r="N28" s="1579" t="s">
        <v>475</v>
      </c>
      <c r="O28" s="1579" t="s">
        <v>475</v>
      </c>
    </row>
    <row r="29" spans="1:15" ht="15" customHeight="1" x14ac:dyDescent="0.2">
      <c r="A29" s="2090"/>
      <c r="B29" s="1512" t="s">
        <v>475</v>
      </c>
      <c r="C29" s="1513"/>
      <c r="D29" s="1513"/>
      <c r="E29" s="1513"/>
      <c r="F29" s="1513"/>
      <c r="G29" s="1513"/>
      <c r="H29" s="1513"/>
      <c r="I29" s="1513"/>
      <c r="J29" s="1513"/>
      <c r="K29" s="1513"/>
      <c r="L29" s="1579" t="s">
        <v>475</v>
      </c>
      <c r="M29" s="1579" t="s">
        <v>475</v>
      </c>
      <c r="N29" s="1579" t="s">
        <v>475</v>
      </c>
      <c r="O29" s="1579" t="s">
        <v>475</v>
      </c>
    </row>
    <row r="30" spans="1:15" ht="15" customHeight="1" x14ac:dyDescent="0.2">
      <c r="A30" s="2090"/>
      <c r="B30" s="1512" t="s">
        <v>475</v>
      </c>
      <c r="C30" s="1513"/>
      <c r="D30" s="1513"/>
      <c r="E30" s="1513"/>
      <c r="F30" s="1513"/>
      <c r="G30" s="1513"/>
      <c r="H30" s="1513"/>
      <c r="I30" s="1513"/>
      <c r="J30" s="1513"/>
      <c r="K30" s="1513"/>
      <c r="L30" s="1579" t="s">
        <v>475</v>
      </c>
      <c r="M30" s="1579" t="s">
        <v>475</v>
      </c>
      <c r="N30" s="1579" t="s">
        <v>475</v>
      </c>
      <c r="O30" s="1579" t="s">
        <v>475</v>
      </c>
    </row>
    <row r="31" spans="1:15" ht="15" customHeight="1" x14ac:dyDescent="0.2">
      <c r="A31" s="2090"/>
      <c r="B31" s="1512" t="s">
        <v>21</v>
      </c>
      <c r="C31" s="1513"/>
      <c r="D31" s="1513"/>
      <c r="E31" s="1513"/>
      <c r="F31" s="1513"/>
      <c r="G31" s="1513"/>
      <c r="H31" s="1513"/>
      <c r="I31" s="1513"/>
      <c r="J31" s="1513"/>
      <c r="K31" s="1513"/>
      <c r="L31" s="1582" t="e">
        <f>L23</f>
        <v>#DIV/0!</v>
      </c>
      <c r="M31" s="1582" t="e">
        <f>M25</f>
        <v>#DIV/0!</v>
      </c>
      <c r="N31" s="1582" t="e">
        <f>N27</f>
        <v>#DIV/0!</v>
      </c>
      <c r="O31" s="1582" t="e">
        <f>O23+O25+O27</f>
        <v>#DIV/0!</v>
      </c>
    </row>
    <row r="32" spans="1:15" ht="15" customHeight="1" x14ac:dyDescent="0.25">
      <c r="A32" s="2091"/>
      <c r="B32" s="1583"/>
      <c r="C32" s="1584"/>
      <c r="D32" s="1584"/>
      <c r="E32" s="1584"/>
      <c r="F32" s="1584"/>
      <c r="G32" s="1584"/>
      <c r="H32" s="1584"/>
      <c r="I32" s="1584"/>
      <c r="J32" s="1584"/>
      <c r="K32" s="1584"/>
      <c r="L32" s="1585"/>
      <c r="M32" s="1585"/>
      <c r="N32" s="1585"/>
      <c r="O32" s="1585"/>
    </row>
    <row r="33" spans="1:15" ht="18.75" customHeight="1" x14ac:dyDescent="0.2">
      <c r="A33" s="1586" t="s">
        <v>1108</v>
      </c>
      <c r="B33" s="1587"/>
      <c r="C33" s="1587"/>
      <c r="D33" s="1587"/>
      <c r="E33" s="1587"/>
      <c r="F33" s="1587"/>
      <c r="G33" s="1587"/>
      <c r="H33" s="1587"/>
      <c r="I33" s="1587"/>
      <c r="J33" s="1587"/>
      <c r="K33" s="1587"/>
      <c r="L33" s="1588" t="e">
        <f>ROUND(L31,0)</f>
        <v>#DIV/0!</v>
      </c>
      <c r="M33" s="1588" t="e">
        <f>ROUND(M31,0)</f>
        <v>#DIV/0!</v>
      </c>
      <c r="N33" s="1588" t="e">
        <f>ROUND(N31,0)</f>
        <v>#DIV/0!</v>
      </c>
      <c r="O33" s="1588" t="e">
        <f>L33+M33+N33</f>
        <v>#DIV/0!</v>
      </c>
    </row>
  </sheetData>
  <mergeCells count="10">
    <mergeCell ref="I25:J25"/>
    <mergeCell ref="D27:E27"/>
    <mergeCell ref="I27:J27"/>
    <mergeCell ref="B4:J4"/>
    <mergeCell ref="A5:A32"/>
    <mergeCell ref="B5:K5"/>
    <mergeCell ref="E11:G11"/>
    <mergeCell ref="D23:E23"/>
    <mergeCell ref="I23:J23"/>
    <mergeCell ref="D25:E25"/>
  </mergeCells>
  <phoneticPr fontId="106"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C4" workbookViewId="0">
      <selection activeCell="F33" sqref="F33"/>
    </sheetView>
  </sheetViews>
  <sheetFormatPr defaultRowHeight="16.5" x14ac:dyDescent="0.15"/>
  <cols>
    <col min="1" max="1" width="10.5546875" style="1467" customWidth="1"/>
    <col min="2" max="2" width="18.44140625" style="1467" customWidth="1"/>
    <col min="3" max="3" width="10" style="1467" bestFit="1" customWidth="1"/>
    <col min="4" max="4" width="13.44140625" style="1467" customWidth="1"/>
    <col min="5" max="5" width="10.88671875" style="1467" customWidth="1"/>
    <col min="6" max="6" width="9.109375" style="1467" customWidth="1"/>
    <col min="7" max="7" width="7.5546875" style="1467" customWidth="1"/>
    <col min="8" max="8" width="7.109375" style="1467" customWidth="1"/>
    <col min="9" max="9" width="8.6640625" style="1467" customWidth="1"/>
    <col min="10" max="10" width="9.6640625" style="1467" customWidth="1"/>
    <col min="11" max="11" width="7.77734375" style="1467" customWidth="1"/>
    <col min="12" max="16384" width="8.88671875" style="1467"/>
  </cols>
  <sheetData>
    <row r="1" spans="1:11" ht="24" customHeight="1" x14ac:dyDescent="0.15">
      <c r="A1" s="2111" t="s">
        <v>1022</v>
      </c>
      <c r="B1" s="2111"/>
      <c r="C1" s="2111"/>
      <c r="D1" s="2111"/>
      <c r="E1" s="2111"/>
      <c r="F1" s="2111"/>
      <c r="G1" s="2111"/>
      <c r="H1" s="2111"/>
      <c r="I1" s="2111"/>
      <c r="J1" s="2111"/>
      <c r="K1" s="2111"/>
    </row>
    <row r="2" spans="1:11" x14ac:dyDescent="0.15">
      <c r="A2" s="1467" t="s">
        <v>1023</v>
      </c>
    </row>
    <row r="3" spans="1:11" ht="17.25" thickBot="1" x14ac:dyDescent="0.2">
      <c r="A3" s="1467" t="s">
        <v>1024</v>
      </c>
    </row>
    <row r="4" spans="1:11" x14ac:dyDescent="0.15">
      <c r="B4" s="1482" t="s">
        <v>883</v>
      </c>
      <c r="C4" s="1483" t="s">
        <v>1025</v>
      </c>
    </row>
    <row r="5" spans="1:11" x14ac:dyDescent="0.15">
      <c r="B5" s="1484" t="s">
        <v>1026</v>
      </c>
      <c r="C5" s="1485"/>
      <c r="H5" s="1486"/>
      <c r="J5" s="1487"/>
    </row>
    <row r="6" spans="1:11" ht="17.25" thickBot="1" x14ac:dyDescent="0.2">
      <c r="B6" s="1465" t="s">
        <v>864</v>
      </c>
      <c r="C6" s="1466"/>
      <c r="H6" s="1487"/>
      <c r="J6" s="1487"/>
    </row>
    <row r="7" spans="1:11" ht="17.25" thickBot="1" x14ac:dyDescent="0.2">
      <c r="A7" s="1467" t="s">
        <v>1027</v>
      </c>
      <c r="B7" s="1488" t="s">
        <v>1028</v>
      </c>
      <c r="C7" s="1489" t="s">
        <v>865</v>
      </c>
      <c r="D7" s="1490" t="s">
        <v>866</v>
      </c>
    </row>
    <row r="8" spans="1:11" ht="17.25" thickBot="1" x14ac:dyDescent="0.2">
      <c r="B8" s="1491" t="s">
        <v>867</v>
      </c>
      <c r="C8" s="1492">
        <v>0.2</v>
      </c>
      <c r="D8" s="1493"/>
    </row>
    <row r="9" spans="1:11" ht="33" customHeight="1" thickBot="1" x14ac:dyDescent="0.2">
      <c r="A9" s="1467" t="s">
        <v>1029</v>
      </c>
      <c r="B9" s="1482" t="s">
        <v>885</v>
      </c>
      <c r="C9" s="1494" t="s">
        <v>868</v>
      </c>
      <c r="D9" s="1495" t="s">
        <v>1030</v>
      </c>
      <c r="E9" s="1494" t="s">
        <v>1031</v>
      </c>
      <c r="F9" s="1494" t="s">
        <v>1032</v>
      </c>
      <c r="G9" s="1494" t="s">
        <v>884</v>
      </c>
      <c r="H9" s="1496" t="s">
        <v>869</v>
      </c>
    </row>
    <row r="10" spans="1:11" ht="17.25" thickBot="1" x14ac:dyDescent="0.2">
      <c r="B10" s="1491" t="s">
        <v>886</v>
      </c>
      <c r="C10" s="1497"/>
      <c r="D10" s="1497"/>
      <c r="E10" s="1498"/>
      <c r="F10" s="1497"/>
      <c r="G10" s="1497"/>
      <c r="H10" s="1499"/>
    </row>
    <row r="11" spans="1:11" ht="18" customHeight="1" x14ac:dyDescent="0.15">
      <c r="A11" s="1467" t="s">
        <v>1033</v>
      </c>
      <c r="B11" s="2125" t="s">
        <v>885</v>
      </c>
      <c r="C11" s="2097" t="s">
        <v>1034</v>
      </c>
      <c r="D11" s="2108" t="s">
        <v>1035</v>
      </c>
      <c r="E11" s="2097" t="s">
        <v>1036</v>
      </c>
      <c r="F11" s="2097" t="s">
        <v>887</v>
      </c>
      <c r="G11" s="2112" t="s">
        <v>888</v>
      </c>
      <c r="H11" s="2114" t="s">
        <v>1037</v>
      </c>
      <c r="I11" s="2115"/>
      <c r="J11" s="2115"/>
      <c r="K11" s="2116"/>
    </row>
    <row r="12" spans="1:11" ht="33.75" thickBot="1" x14ac:dyDescent="0.2">
      <c r="B12" s="2126"/>
      <c r="C12" s="2098"/>
      <c r="D12" s="2109"/>
      <c r="E12" s="2098"/>
      <c r="F12" s="2098"/>
      <c r="G12" s="2113"/>
      <c r="H12" s="1501" t="s">
        <v>1038</v>
      </c>
      <c r="I12" s="1502" t="s">
        <v>1039</v>
      </c>
      <c r="J12" s="1502" t="s">
        <v>1040</v>
      </c>
      <c r="K12" s="1503" t="s">
        <v>1041</v>
      </c>
    </row>
    <row r="13" spans="1:11" ht="17.25" thickBot="1" x14ac:dyDescent="0.2">
      <c r="B13" s="1491" t="s">
        <v>870</v>
      </c>
      <c r="C13" s="1497"/>
      <c r="D13" s="1497"/>
      <c r="E13" s="1498"/>
      <c r="F13" s="1498"/>
      <c r="G13" s="1498"/>
      <c r="H13" s="1498"/>
      <c r="I13" s="1498"/>
      <c r="J13" s="1498"/>
      <c r="K13" s="1504">
        <f>H13+I13+J13</f>
        <v>0</v>
      </c>
    </row>
    <row r="14" spans="1:11" ht="17.25" thickBot="1" x14ac:dyDescent="0.2">
      <c r="B14" s="1500" t="s">
        <v>889</v>
      </c>
      <c r="C14" s="1505" t="s">
        <v>1041</v>
      </c>
      <c r="D14" s="1495" t="s">
        <v>1042</v>
      </c>
      <c r="E14" s="1495" t="s">
        <v>1043</v>
      </c>
      <c r="F14" s="1483" t="s">
        <v>871</v>
      </c>
    </row>
    <row r="15" spans="1:11" ht="17.25" thickBot="1" x14ac:dyDescent="0.2">
      <c r="B15" s="1491" t="s">
        <v>1044</v>
      </c>
      <c r="C15" s="1524">
        <f>SUM(D15:F15)</f>
        <v>0</v>
      </c>
      <c r="D15" s="1525">
        <f>ROUNDDOWN((C10*D10)+(C10*D10*E10),0)</f>
        <v>0</v>
      </c>
      <c r="E15" s="1526">
        <f>ROUNDDOWN(((C5*1/8*16/12*25/20)*F10)+((C6*1/8*16/12*25/20)*H10),0)</f>
        <v>0</v>
      </c>
      <c r="F15" s="1527">
        <f>ROUNDDOWN(D8*K13/10000000,0)</f>
        <v>0</v>
      </c>
    </row>
    <row r="16" spans="1:11" ht="17.25" thickBot="1" x14ac:dyDescent="0.2"/>
    <row r="17" spans="1:10" x14ac:dyDescent="0.15">
      <c r="A17" s="2117" t="s">
        <v>1045</v>
      </c>
      <c r="B17" s="1528" t="s">
        <v>1046</v>
      </c>
      <c r="C17" s="1528" t="s">
        <v>1047</v>
      </c>
      <c r="D17" s="1528" t="s">
        <v>1048</v>
      </c>
      <c r="E17" s="1529" t="s">
        <v>1049</v>
      </c>
    </row>
    <row r="18" spans="1:10" x14ac:dyDescent="0.15">
      <c r="A18" s="2118"/>
      <c r="B18" s="1530"/>
      <c r="C18" s="1531"/>
      <c r="D18" s="1531"/>
      <c r="E18" s="1532">
        <f>C18+D18</f>
        <v>0</v>
      </c>
    </row>
    <row r="19" spans="1:10" ht="17.25" thickBot="1" x14ac:dyDescent="0.2">
      <c r="A19" s="2119"/>
      <c r="B19" s="1533"/>
      <c r="C19" s="1534"/>
      <c r="D19" s="1534"/>
      <c r="E19" s="1535"/>
    </row>
    <row r="20" spans="1:10" ht="33" x14ac:dyDescent="0.15">
      <c r="A20" s="2120" t="s">
        <v>1050</v>
      </c>
      <c r="B20" s="1536" t="s">
        <v>1051</v>
      </c>
      <c r="C20" s="1537" t="s">
        <v>1052</v>
      </c>
      <c r="D20" s="1537" t="s">
        <v>1053</v>
      </c>
      <c r="E20" s="1537" t="s">
        <v>1054</v>
      </c>
      <c r="F20" s="1538" t="s">
        <v>1055</v>
      </c>
      <c r="G20" s="1538" t="s">
        <v>1056</v>
      </c>
      <c r="H20" s="1537" t="s">
        <v>1057</v>
      </c>
      <c r="I20" s="1537" t="s">
        <v>1058</v>
      </c>
      <c r="J20" s="1539" t="s">
        <v>1059</v>
      </c>
    </row>
    <row r="21" spans="1:10" x14ac:dyDescent="0.15">
      <c r="A21" s="2121"/>
      <c r="B21" s="1540" t="s">
        <v>1060</v>
      </c>
      <c r="C21" s="1540">
        <v>1.1499999999999999</v>
      </c>
      <c r="D21" s="1540">
        <v>1.25</v>
      </c>
      <c r="E21" s="1540">
        <v>1.3</v>
      </c>
      <c r="F21" s="1540">
        <v>1.35</v>
      </c>
      <c r="G21" s="1540">
        <v>1.4</v>
      </c>
      <c r="H21" s="1540">
        <v>1.4</v>
      </c>
      <c r="I21" s="1540">
        <v>1.6</v>
      </c>
      <c r="J21" s="2123"/>
    </row>
    <row r="22" spans="1:10" ht="17.25" customHeight="1" thickBot="1" x14ac:dyDescent="0.2">
      <c r="A22" s="2122"/>
      <c r="B22" s="1541" t="s">
        <v>1061</v>
      </c>
      <c r="C22" s="1542">
        <v>0.9</v>
      </c>
      <c r="D22" s="1542">
        <v>0.85</v>
      </c>
      <c r="E22" s="1542">
        <v>0.9</v>
      </c>
      <c r="F22" s="1542">
        <v>0.95</v>
      </c>
      <c r="G22" s="1542">
        <v>0.9</v>
      </c>
      <c r="H22" s="1542">
        <v>1.1499999999999999</v>
      </c>
      <c r="I22" s="1542">
        <v>1.3</v>
      </c>
      <c r="J22" s="2124"/>
    </row>
    <row r="23" spans="1:10" x14ac:dyDescent="0.15">
      <c r="A23" s="2099" t="s">
        <v>1062</v>
      </c>
      <c r="B23" s="1543">
        <v>1.1000000000000001</v>
      </c>
      <c r="C23" s="1544" t="s">
        <v>1063</v>
      </c>
      <c r="D23" s="1545"/>
      <c r="E23" s="1545"/>
      <c r="F23" s="1545"/>
      <c r="G23" s="1545"/>
      <c r="H23" s="1545"/>
      <c r="I23" s="1545"/>
      <c r="J23" s="1546"/>
    </row>
    <row r="24" spans="1:10" x14ac:dyDescent="0.15">
      <c r="A24" s="2100"/>
      <c r="B24" s="1547">
        <v>0.9</v>
      </c>
      <c r="C24" s="1548" t="s">
        <v>1064</v>
      </c>
      <c r="D24" s="1549"/>
      <c r="E24" s="1549"/>
      <c r="F24" s="1549"/>
      <c r="G24" s="1549"/>
      <c r="H24" s="1549"/>
      <c r="I24" s="1549"/>
      <c r="J24" s="1550"/>
    </row>
    <row r="25" spans="1:10" x14ac:dyDescent="0.15">
      <c r="A25" s="2100"/>
      <c r="B25" s="1547">
        <v>0.7</v>
      </c>
      <c r="C25" s="1548" t="s">
        <v>1065</v>
      </c>
      <c r="D25" s="1549"/>
      <c r="E25" s="1549"/>
      <c r="F25" s="1549"/>
      <c r="G25" s="1549"/>
      <c r="H25" s="1549"/>
      <c r="I25" s="1549"/>
      <c r="J25" s="1550"/>
    </row>
    <row r="26" spans="1:10" ht="13.5" customHeight="1" thickBot="1" x14ac:dyDescent="0.2">
      <c r="A26" s="2101"/>
      <c r="B26" s="1551">
        <v>0.55000000000000004</v>
      </c>
      <c r="C26" s="1552" t="s">
        <v>1066</v>
      </c>
      <c r="D26" s="1553"/>
      <c r="E26" s="1553"/>
      <c r="F26" s="1553"/>
      <c r="G26" s="1553"/>
      <c r="H26" s="1553"/>
      <c r="I26" s="1553"/>
      <c r="J26" s="1554"/>
    </row>
    <row r="27" spans="1:10" ht="11.25" customHeight="1" x14ac:dyDescent="0.15">
      <c r="A27" s="2102" t="s">
        <v>1067</v>
      </c>
      <c r="B27" s="2105" t="s">
        <v>1068</v>
      </c>
      <c r="C27" s="2107" t="s">
        <v>1069</v>
      </c>
      <c r="D27" s="2107"/>
      <c r="E27" s="2107"/>
      <c r="F27" s="2107" t="s">
        <v>1070</v>
      </c>
      <c r="G27" s="2107"/>
      <c r="H27" s="2110"/>
    </row>
    <row r="28" spans="1:10" ht="11.25" customHeight="1" x14ac:dyDescent="0.15">
      <c r="A28" s="2103"/>
      <c r="B28" s="2106"/>
      <c r="C28" s="1555" t="s">
        <v>1071</v>
      </c>
      <c r="D28" s="1555" t="s">
        <v>1072</v>
      </c>
      <c r="E28" s="1555" t="s">
        <v>1073</v>
      </c>
      <c r="F28" s="1555" t="s">
        <v>1074</v>
      </c>
      <c r="G28" s="1555" t="s">
        <v>1072</v>
      </c>
      <c r="H28" s="1556" t="s">
        <v>1073</v>
      </c>
    </row>
    <row r="29" spans="1:10" ht="11.25" customHeight="1" x14ac:dyDescent="0.15">
      <c r="A29" s="2103"/>
      <c r="B29" s="1555" t="s">
        <v>1075</v>
      </c>
      <c r="C29" s="1557">
        <v>0.85</v>
      </c>
      <c r="D29" s="1557">
        <v>0.7</v>
      </c>
      <c r="E29" s="1557">
        <v>0.55000000000000004</v>
      </c>
      <c r="F29" s="1557">
        <v>0.9</v>
      </c>
      <c r="G29" s="1557">
        <v>0.75</v>
      </c>
      <c r="H29" s="1558">
        <v>0.6</v>
      </c>
    </row>
    <row r="30" spans="1:10" ht="11.25" customHeight="1" x14ac:dyDescent="0.15">
      <c r="A30" s="2103"/>
      <c r="B30" s="1555" t="s">
        <v>1076</v>
      </c>
      <c r="C30" s="1557">
        <v>0.75</v>
      </c>
      <c r="D30" s="1557">
        <v>0.6</v>
      </c>
      <c r="E30" s="1557">
        <v>0.45</v>
      </c>
      <c r="F30" s="1557">
        <v>0.8</v>
      </c>
      <c r="G30" s="1557">
        <v>0.65</v>
      </c>
      <c r="H30" s="1558">
        <v>0.5</v>
      </c>
    </row>
    <row r="31" spans="1:10" ht="11.25" customHeight="1" thickBot="1" x14ac:dyDescent="0.2">
      <c r="A31" s="2104"/>
      <c r="B31" s="1559" t="s">
        <v>1077</v>
      </c>
      <c r="C31" s="1542"/>
      <c r="D31" s="1542"/>
      <c r="E31" s="1542"/>
      <c r="F31" s="1542"/>
      <c r="G31" s="1542">
        <v>0.45</v>
      </c>
      <c r="H31" s="1560">
        <v>0.35</v>
      </c>
    </row>
    <row r="32" spans="1:10" ht="27" customHeight="1" x14ac:dyDescent="0.15">
      <c r="A32" s="2095" t="s">
        <v>1078</v>
      </c>
      <c r="B32" s="1561" t="s">
        <v>1079</v>
      </c>
      <c r="C32" s="1528">
        <v>45</v>
      </c>
      <c r="D32" s="1528">
        <v>90</v>
      </c>
      <c r="E32" s="1528">
        <v>135</v>
      </c>
      <c r="F32" s="1529">
        <v>180</v>
      </c>
    </row>
    <row r="33" spans="1:6" ht="17.25" thickBot="1" x14ac:dyDescent="0.2">
      <c r="A33" s="2096"/>
      <c r="B33" s="1562" t="s">
        <v>1080</v>
      </c>
      <c r="C33" s="1542">
        <v>13</v>
      </c>
      <c r="D33" s="1542">
        <v>15</v>
      </c>
      <c r="E33" s="1542">
        <v>18</v>
      </c>
      <c r="F33" s="1560">
        <v>20</v>
      </c>
    </row>
  </sheetData>
  <mergeCells count="17">
    <mergeCell ref="F27:H27"/>
    <mergeCell ref="F11:F12"/>
    <mergeCell ref="A1:K1"/>
    <mergeCell ref="G11:G12"/>
    <mergeCell ref="H11:K11"/>
    <mergeCell ref="A17:A19"/>
    <mergeCell ref="A20:A22"/>
    <mergeCell ref="J21:J22"/>
    <mergeCell ref="B11:B12"/>
    <mergeCell ref="C11:C12"/>
    <mergeCell ref="A32:A33"/>
    <mergeCell ref="E11:E12"/>
    <mergeCell ref="A23:A26"/>
    <mergeCell ref="A27:A31"/>
    <mergeCell ref="B27:B28"/>
    <mergeCell ref="C27:E27"/>
    <mergeCell ref="D11:D12"/>
  </mergeCells>
  <phoneticPr fontId="106"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M54"/>
  <sheetViews>
    <sheetView workbookViewId="0">
      <selection activeCell="B8" sqref="B8:K8"/>
    </sheetView>
  </sheetViews>
  <sheetFormatPr defaultColWidth="11.5546875" defaultRowHeight="13.5" x14ac:dyDescent="0.15"/>
  <cols>
    <col min="1" max="1" width="1.5546875" style="1414" customWidth="1"/>
    <col min="2" max="2" width="14.6640625" style="1414" customWidth="1"/>
    <col min="3" max="3" width="12.44140625" style="1414" customWidth="1"/>
    <col min="4" max="4" width="11.109375" style="1414" customWidth="1"/>
    <col min="5" max="5" width="7.6640625" style="1414" customWidth="1"/>
    <col min="6" max="6" width="16.33203125" style="1414" customWidth="1"/>
    <col min="7" max="7" width="9.6640625" style="1414" customWidth="1"/>
    <col min="8" max="8" width="10.109375" style="1414" customWidth="1"/>
    <col min="9" max="9" width="1.44140625" style="1414" customWidth="1"/>
    <col min="10" max="10" width="1.109375" style="1414" customWidth="1"/>
    <col min="11" max="11" width="7.33203125" style="1414" customWidth="1"/>
    <col min="12" max="13" width="9" style="1414" customWidth="1"/>
    <col min="14" max="14" width="0.6640625" style="1414" customWidth="1"/>
    <col min="15" max="15" width="7.33203125" style="1414" customWidth="1"/>
    <col min="16" max="17" width="9" style="1414" customWidth="1"/>
    <col min="18" max="18" width="0.6640625" style="1414" customWidth="1"/>
    <col min="19" max="19" width="7.33203125" style="1414" customWidth="1"/>
    <col min="20" max="21" width="9" style="1414" customWidth="1"/>
    <col min="22" max="22" width="1.109375" style="1414" customWidth="1"/>
    <col min="23" max="23" width="7.33203125" style="1414" customWidth="1"/>
    <col min="24" max="25" width="9" style="1414" customWidth="1"/>
    <col min="26" max="26" width="1.109375" style="1414" customWidth="1"/>
    <col min="27" max="27" width="7.33203125" style="1414" customWidth="1"/>
    <col min="28" max="29" width="9" style="1414" customWidth="1"/>
    <col min="30" max="30" width="1.109375" style="1414" customWidth="1"/>
    <col min="31" max="31" width="7.33203125" style="1414" customWidth="1"/>
    <col min="32" max="33" width="9" style="1414" customWidth="1"/>
    <col min="34" max="34" width="1.109375" style="1414" customWidth="1"/>
    <col min="35" max="35" width="7.33203125" style="1414" customWidth="1"/>
    <col min="36" max="37" width="9" style="1414" customWidth="1"/>
    <col min="38" max="38" width="1.109375" style="1414" customWidth="1"/>
    <col min="39" max="39" width="7.33203125" style="1414" customWidth="1"/>
    <col min="40" max="41" width="9" style="1414" customWidth="1"/>
    <col min="42" max="42" width="1.109375" style="1414" customWidth="1"/>
    <col min="43" max="43" width="7.33203125" style="1414" customWidth="1"/>
    <col min="44" max="45" width="9" style="1414" customWidth="1"/>
    <col min="46" max="46" width="1.109375" style="1414" customWidth="1"/>
    <col min="47" max="47" width="7.33203125" style="1414" customWidth="1"/>
    <col min="48" max="49" width="9" style="1414" customWidth="1"/>
    <col min="50" max="50" width="1.109375" style="1414" customWidth="1"/>
    <col min="51" max="51" width="7.33203125" style="1414" customWidth="1"/>
    <col min="52" max="53" width="9" style="1414" customWidth="1"/>
    <col min="54" max="54" width="1.109375" style="1414" customWidth="1"/>
    <col min="55" max="55" width="7.33203125" style="1414" customWidth="1"/>
    <col min="56" max="57" width="9" style="1414" customWidth="1"/>
    <col min="58" max="58" width="1.109375" style="1414" customWidth="1"/>
    <col min="59" max="59" width="7.33203125" style="1414" customWidth="1"/>
    <col min="60" max="61" width="9" style="1414" customWidth="1"/>
    <col min="62" max="62" width="1.109375" style="1414" customWidth="1"/>
    <col min="63" max="63" width="7.33203125" style="1414" customWidth="1"/>
    <col min="64" max="65" width="9" style="1414" customWidth="1"/>
    <col min="66" max="66" width="1.109375" style="1414" customWidth="1"/>
    <col min="67" max="67" width="7.33203125" style="1414" customWidth="1"/>
    <col min="68" max="69" width="9" style="1414" customWidth="1"/>
    <col min="70" max="70" width="1.109375" style="1414" customWidth="1"/>
    <col min="71" max="71" width="7.33203125" style="1414" customWidth="1"/>
    <col min="72" max="73" width="9" style="1414" customWidth="1"/>
    <col min="74" max="74" width="1.109375" style="1414" customWidth="1"/>
    <col min="75" max="75" width="7.33203125" style="1414" customWidth="1"/>
    <col min="76" max="77" width="9" style="1414" customWidth="1"/>
    <col min="78" max="78" width="1.109375" style="1414" customWidth="1"/>
    <col min="79" max="79" width="7.33203125" style="1414" customWidth="1"/>
    <col min="80" max="81" width="9" style="1414" customWidth="1"/>
    <col min="82" max="82" width="1.109375" style="1414" customWidth="1"/>
    <col min="83" max="83" width="7.33203125" style="1414" customWidth="1"/>
    <col min="84" max="85" width="9" style="1414" customWidth="1"/>
    <col min="86" max="86" width="1.109375" style="1414" customWidth="1"/>
    <col min="87" max="87" width="7.33203125" style="1414" customWidth="1"/>
    <col min="88" max="89" width="9" style="1414" customWidth="1"/>
    <col min="90" max="90" width="1.109375" style="1414" customWidth="1"/>
    <col min="91" max="91" width="7.33203125" style="1414" customWidth="1"/>
    <col min="92" max="93" width="9" style="1414" customWidth="1"/>
    <col min="94" max="94" width="1.109375" style="1414" customWidth="1"/>
    <col min="95" max="95" width="7.33203125" style="1414" customWidth="1"/>
    <col min="96" max="97" width="9" style="1414" customWidth="1"/>
    <col min="98" max="98" width="1.109375" style="1414" customWidth="1"/>
    <col min="99" max="99" width="7.33203125" style="1414" customWidth="1"/>
    <col min="100" max="101" width="9" style="1414" customWidth="1"/>
    <col min="102" max="102" width="1.109375" style="1414" customWidth="1"/>
    <col min="103" max="103" width="7.33203125" style="1414" customWidth="1"/>
    <col min="104" max="105" width="9" style="1414" customWidth="1"/>
    <col min="106" max="106" width="1.109375" style="1414" customWidth="1"/>
    <col min="107" max="107" width="7.33203125" style="1414" customWidth="1"/>
    <col min="108" max="109" width="9" style="1414" customWidth="1"/>
    <col min="110" max="110" width="1.109375" style="1414" customWidth="1"/>
    <col min="111" max="111" width="7.33203125" style="1414" customWidth="1"/>
    <col min="112" max="113" width="9" style="1414" customWidth="1"/>
    <col min="114" max="114" width="1.109375" style="1414" customWidth="1"/>
    <col min="115" max="115" width="7.33203125" style="1414" customWidth="1"/>
    <col min="116" max="117" width="9" style="1414" customWidth="1"/>
    <col min="118" max="118" width="1.109375" style="1414" customWidth="1"/>
    <col min="119" max="119" width="7.33203125" style="1414" customWidth="1"/>
    <col min="120" max="121" width="9" style="1414" customWidth="1"/>
    <col min="122" max="122" width="1.109375" style="1414" customWidth="1"/>
    <col min="123" max="123" width="7.33203125" style="1414" customWidth="1"/>
    <col min="124" max="125" width="9" style="1414" customWidth="1"/>
    <col min="126" max="126" width="1.109375" style="1414" customWidth="1"/>
    <col min="127" max="127" width="7.33203125" style="1414" customWidth="1"/>
    <col min="128" max="129" width="9" style="1414" customWidth="1"/>
    <col min="130" max="130" width="1.109375" style="1414" customWidth="1"/>
    <col min="131" max="131" width="7.33203125" style="1414" customWidth="1"/>
    <col min="132" max="133" width="9" style="1414" customWidth="1"/>
    <col min="134" max="134" width="1.109375" style="1414" customWidth="1"/>
    <col min="135" max="135" width="7.33203125" style="1414" customWidth="1"/>
    <col min="136" max="137" width="9" style="1414" customWidth="1"/>
    <col min="138" max="138" width="1.109375" style="1414" customWidth="1"/>
    <col min="139" max="139" width="7.33203125" style="1414" customWidth="1"/>
    <col min="140" max="141" width="9" style="1414" customWidth="1"/>
    <col min="142" max="142" width="1.109375" style="1414" customWidth="1"/>
    <col min="143" max="143" width="7.33203125" style="1414" customWidth="1"/>
    <col min="144" max="145" width="9" style="1414" customWidth="1"/>
    <col min="146" max="146" width="1.109375" style="1414" customWidth="1"/>
    <col min="147" max="147" width="7.33203125" style="1414" customWidth="1"/>
    <col min="148" max="149" width="9" style="1414" customWidth="1"/>
    <col min="150" max="150" width="1.109375" style="1414" customWidth="1"/>
    <col min="151" max="151" width="7.33203125" style="1414" customWidth="1"/>
    <col min="152" max="153" width="9" style="1414" customWidth="1"/>
    <col min="154" max="154" width="1.109375" style="1414" customWidth="1"/>
    <col min="155" max="155" width="7.33203125" style="1414" customWidth="1"/>
    <col min="156" max="157" width="9" style="1414" customWidth="1"/>
    <col min="158" max="158" width="1.109375" style="1414" customWidth="1"/>
    <col min="159" max="159" width="7.33203125" style="1414" customWidth="1"/>
    <col min="160" max="161" width="9" style="1414" customWidth="1"/>
    <col min="162" max="162" width="1.109375" style="1414" customWidth="1"/>
    <col min="163" max="163" width="7.33203125" style="1414" customWidth="1"/>
    <col min="164" max="165" width="9" style="1414" customWidth="1"/>
    <col min="166" max="166" width="1.109375" style="1414" customWidth="1"/>
    <col min="167" max="167" width="7.33203125" style="1414" customWidth="1"/>
    <col min="168" max="169" width="9" style="1414" customWidth="1"/>
    <col min="170" max="16384" width="11.5546875" style="1414"/>
  </cols>
  <sheetData>
    <row r="1" spans="2:169" x14ac:dyDescent="0.15">
      <c r="K1" s="1415"/>
      <c r="L1" s="1415"/>
      <c r="M1" s="1415"/>
      <c r="N1" s="1415"/>
      <c r="O1" s="1415"/>
      <c r="P1" s="1415"/>
      <c r="Q1" s="1415"/>
      <c r="R1" s="1415"/>
      <c r="S1" s="1415"/>
      <c r="T1" s="1415"/>
      <c r="U1" s="1415"/>
      <c r="W1" s="1415"/>
      <c r="X1" s="1415"/>
      <c r="Y1" s="1415"/>
      <c r="AA1" s="1415"/>
      <c r="AB1" s="1415"/>
      <c r="AC1" s="1415"/>
      <c r="AE1" s="1415"/>
      <c r="AF1" s="1415"/>
      <c r="AG1" s="1415"/>
      <c r="AI1" s="1415"/>
      <c r="AJ1" s="1415"/>
      <c r="AK1" s="1415"/>
      <c r="AM1" s="1415"/>
      <c r="AN1" s="1415"/>
      <c r="AO1" s="1415"/>
      <c r="AQ1" s="1415"/>
      <c r="AR1" s="1415"/>
      <c r="AS1" s="1415"/>
      <c r="AU1" s="1415"/>
      <c r="AV1" s="1415"/>
      <c r="AW1" s="1415"/>
      <c r="AY1" s="1415"/>
      <c r="AZ1" s="1415"/>
      <c r="BA1" s="1415"/>
      <c r="BC1" s="1415"/>
      <c r="BD1" s="1415"/>
      <c r="BE1" s="1415"/>
      <c r="BG1" s="1415"/>
      <c r="BH1" s="1415"/>
      <c r="BI1" s="1415"/>
      <c r="BK1" s="1415"/>
      <c r="BL1" s="1415"/>
      <c r="BM1" s="1415"/>
      <c r="BO1" s="1415"/>
      <c r="BP1" s="1415"/>
      <c r="BQ1" s="1415"/>
      <c r="BS1" s="1415"/>
      <c r="BT1" s="1415"/>
      <c r="BU1" s="1415"/>
      <c r="BW1" s="1415"/>
      <c r="BX1" s="1415"/>
      <c r="BY1" s="1415"/>
      <c r="CA1" s="1415"/>
      <c r="CB1" s="1415"/>
      <c r="CC1" s="1415"/>
      <c r="CE1" s="1415"/>
      <c r="CF1" s="1415"/>
      <c r="CG1" s="1415"/>
      <c r="CI1" s="1415"/>
      <c r="CJ1" s="1415"/>
      <c r="CK1" s="1415"/>
      <c r="CM1" s="1415"/>
      <c r="CN1" s="1415"/>
      <c r="CO1" s="1415"/>
      <c r="CQ1" s="1415"/>
      <c r="CR1" s="1415"/>
      <c r="CS1" s="1415"/>
      <c r="CU1" s="1415"/>
      <c r="CV1" s="1415"/>
      <c r="CW1" s="1415"/>
      <c r="CY1" s="1415"/>
      <c r="CZ1" s="1415"/>
      <c r="DA1" s="1415"/>
      <c r="DC1" s="1415"/>
      <c r="DD1" s="1415"/>
      <c r="DE1" s="1415"/>
      <c r="DG1" s="1415"/>
      <c r="DH1" s="1415"/>
      <c r="DI1" s="1415"/>
      <c r="DK1" s="1415"/>
      <c r="DL1" s="1415"/>
      <c r="DM1" s="1415"/>
      <c r="DO1" s="1415"/>
      <c r="DP1" s="1415"/>
      <c r="DQ1" s="1415"/>
      <c r="DS1" s="1415"/>
      <c r="DT1" s="1415"/>
      <c r="DU1" s="1415"/>
      <c r="DW1" s="1415"/>
      <c r="DX1" s="1415"/>
      <c r="DY1" s="1415"/>
      <c r="EA1" s="1415"/>
      <c r="EB1" s="1415"/>
      <c r="EC1" s="1415"/>
      <c r="EE1" s="1415"/>
      <c r="EF1" s="1415"/>
      <c r="EG1" s="1415"/>
      <c r="EI1" s="1415"/>
      <c r="EJ1" s="1415"/>
      <c r="EK1" s="1415"/>
      <c r="EM1" s="1415"/>
      <c r="EN1" s="1415"/>
      <c r="EO1" s="1415"/>
      <c r="EQ1" s="1415"/>
      <c r="ER1" s="1415"/>
      <c r="ES1" s="1415"/>
      <c r="EU1" s="1415"/>
      <c r="EV1" s="1415"/>
      <c r="EW1" s="1415"/>
      <c r="EY1" s="1415"/>
      <c r="EZ1" s="1415"/>
      <c r="FA1" s="1415"/>
      <c r="FC1" s="1415"/>
      <c r="FD1" s="1415"/>
      <c r="FE1" s="1415"/>
      <c r="FG1" s="1415"/>
      <c r="FH1" s="1415"/>
      <c r="FI1" s="1415"/>
      <c r="FK1" s="1415"/>
      <c r="FL1" s="1415"/>
      <c r="FM1" s="1415"/>
    </row>
    <row r="2" spans="2:169" ht="18" customHeight="1" x14ac:dyDescent="0.15">
      <c r="B2" s="2046" t="s">
        <v>849</v>
      </c>
      <c r="C2" s="2046"/>
      <c r="D2" s="2046"/>
      <c r="E2" s="2046"/>
      <c r="F2" s="2046"/>
      <c r="G2" s="2046"/>
      <c r="H2" s="2046"/>
      <c r="K2" s="2045" t="s">
        <v>850</v>
      </c>
      <c r="L2" s="2045"/>
      <c r="M2" s="2045"/>
      <c r="N2" s="1416"/>
      <c r="O2" s="2045" t="s">
        <v>908</v>
      </c>
      <c r="P2" s="2045"/>
      <c r="Q2" s="2045"/>
      <c r="R2" s="1416"/>
      <c r="S2" s="2045" t="s">
        <v>909</v>
      </c>
      <c r="T2" s="2045"/>
      <c r="U2" s="2045"/>
      <c r="W2" s="2045" t="s">
        <v>910</v>
      </c>
      <c r="X2" s="2045"/>
      <c r="Y2" s="2045"/>
      <c r="AA2" s="2045" t="s">
        <v>911</v>
      </c>
      <c r="AB2" s="2045"/>
      <c r="AC2" s="2045"/>
      <c r="AE2" s="2045" t="s">
        <v>912</v>
      </c>
      <c r="AF2" s="2045"/>
      <c r="AG2" s="2045"/>
      <c r="AI2" s="2045" t="s">
        <v>913</v>
      </c>
      <c r="AJ2" s="2045"/>
      <c r="AK2" s="2045"/>
      <c r="AM2" s="2045" t="s">
        <v>914</v>
      </c>
      <c r="AN2" s="2045"/>
      <c r="AO2" s="2045"/>
      <c r="AQ2" s="2045" t="s">
        <v>915</v>
      </c>
      <c r="AR2" s="2045"/>
      <c r="AS2" s="2045"/>
      <c r="AU2" s="2045" t="s">
        <v>916</v>
      </c>
      <c r="AV2" s="2045"/>
      <c r="AW2" s="2045"/>
      <c r="AY2" s="2045" t="s">
        <v>917</v>
      </c>
      <c r="AZ2" s="2045"/>
      <c r="BA2" s="2045"/>
      <c r="BC2" s="2045" t="s">
        <v>918</v>
      </c>
      <c r="BD2" s="2045"/>
      <c r="BE2" s="2045"/>
      <c r="BG2" s="2045" t="s">
        <v>919</v>
      </c>
      <c r="BH2" s="2045"/>
      <c r="BI2" s="2045"/>
      <c r="BK2" s="2045" t="s">
        <v>920</v>
      </c>
      <c r="BL2" s="2045"/>
      <c r="BM2" s="2045"/>
      <c r="BO2" s="2045" t="s">
        <v>921</v>
      </c>
      <c r="BP2" s="2045"/>
      <c r="BQ2" s="2045"/>
      <c r="BS2" s="2045" t="s">
        <v>922</v>
      </c>
      <c r="BT2" s="2045"/>
      <c r="BU2" s="2045"/>
      <c r="BW2" s="2045" t="s">
        <v>923</v>
      </c>
      <c r="BX2" s="2045"/>
      <c r="BY2" s="2045"/>
      <c r="CA2" s="2045" t="s">
        <v>924</v>
      </c>
      <c r="CB2" s="2045"/>
      <c r="CC2" s="2045"/>
      <c r="CE2" s="2045" t="s">
        <v>925</v>
      </c>
      <c r="CF2" s="2045"/>
      <c r="CG2" s="2045"/>
      <c r="CI2" s="2045" t="s">
        <v>926</v>
      </c>
      <c r="CJ2" s="2045"/>
      <c r="CK2" s="2045"/>
      <c r="CM2" s="2045" t="s">
        <v>927</v>
      </c>
      <c r="CN2" s="2045"/>
      <c r="CO2" s="2045"/>
      <c r="CQ2" s="2045" t="s">
        <v>928</v>
      </c>
      <c r="CR2" s="2045"/>
      <c r="CS2" s="2045"/>
      <c r="CU2" s="2045" t="s">
        <v>929</v>
      </c>
      <c r="CV2" s="2045"/>
      <c r="CW2" s="2045"/>
      <c r="CY2" s="2045" t="s">
        <v>930</v>
      </c>
      <c r="CZ2" s="2045"/>
      <c r="DA2" s="2045"/>
      <c r="DC2" s="2045" t="s">
        <v>931</v>
      </c>
      <c r="DD2" s="2045"/>
      <c r="DE2" s="2045"/>
      <c r="DG2" s="2045" t="s">
        <v>932</v>
      </c>
      <c r="DH2" s="2045"/>
      <c r="DI2" s="2045"/>
      <c r="DK2" s="2045" t="s">
        <v>933</v>
      </c>
      <c r="DL2" s="2045"/>
      <c r="DM2" s="2045"/>
      <c r="DO2" s="2045" t="s">
        <v>934</v>
      </c>
      <c r="DP2" s="2045"/>
      <c r="DQ2" s="2045"/>
      <c r="DS2" s="2045" t="s">
        <v>935</v>
      </c>
      <c r="DT2" s="2045"/>
      <c r="DU2" s="2045"/>
      <c r="DW2" s="2045" t="s">
        <v>936</v>
      </c>
      <c r="DX2" s="2045"/>
      <c r="DY2" s="2045"/>
      <c r="EA2" s="2045" t="s">
        <v>937</v>
      </c>
      <c r="EB2" s="2045"/>
      <c r="EC2" s="2045"/>
      <c r="EE2" s="2045" t="s">
        <v>938</v>
      </c>
      <c r="EF2" s="2045"/>
      <c r="EG2" s="2045"/>
      <c r="EI2" s="2045" t="s">
        <v>939</v>
      </c>
      <c r="EJ2" s="2045"/>
      <c r="EK2" s="2045"/>
      <c r="EM2" s="2045" t="s">
        <v>940</v>
      </c>
      <c r="EN2" s="2045"/>
      <c r="EO2" s="2045"/>
      <c r="EQ2" s="2045" t="s">
        <v>941</v>
      </c>
      <c r="ER2" s="2045"/>
      <c r="ES2" s="2045"/>
      <c r="EU2" s="2045" t="s">
        <v>942</v>
      </c>
      <c r="EV2" s="2045"/>
      <c r="EW2" s="2045"/>
      <c r="EY2" s="2045" t="s">
        <v>943</v>
      </c>
      <c r="EZ2" s="2045"/>
      <c r="FA2" s="2045"/>
      <c r="FC2" s="2045" t="s">
        <v>944</v>
      </c>
      <c r="FD2" s="2045"/>
      <c r="FE2" s="2045"/>
      <c r="FG2" s="2045" t="s">
        <v>945</v>
      </c>
      <c r="FH2" s="2045"/>
      <c r="FI2" s="2045"/>
      <c r="FK2" s="2045" t="s">
        <v>946</v>
      </c>
      <c r="FL2" s="2045"/>
      <c r="FM2" s="2045"/>
    </row>
    <row r="3" spans="2:169" ht="21" customHeight="1" x14ac:dyDescent="0.15">
      <c r="B3" s="2046"/>
      <c r="C3" s="2046"/>
      <c r="D3" s="2046"/>
      <c r="E3" s="2046"/>
      <c r="F3" s="2046"/>
      <c r="G3" s="2046"/>
      <c r="H3" s="2046"/>
      <c r="K3" s="1417" t="s">
        <v>851</v>
      </c>
      <c r="L3" s="1418"/>
      <c r="M3" s="1418"/>
      <c r="N3" s="1415"/>
      <c r="O3" s="1417" t="s">
        <v>851</v>
      </c>
      <c r="P3" s="1418"/>
      <c r="Q3" s="1418"/>
      <c r="R3" s="1415"/>
      <c r="S3" s="1417" t="s">
        <v>851</v>
      </c>
      <c r="T3" s="1418"/>
      <c r="U3" s="1418"/>
      <c r="W3" s="1417" t="s">
        <v>851</v>
      </c>
      <c r="X3" s="1418"/>
      <c r="Y3" s="1418"/>
      <c r="AA3" s="1417" t="s">
        <v>851</v>
      </c>
      <c r="AB3" s="1418"/>
      <c r="AC3" s="1418"/>
      <c r="AE3" s="1417" t="s">
        <v>851</v>
      </c>
      <c r="AF3" s="1418"/>
      <c r="AG3" s="1418"/>
      <c r="AI3" s="1417" t="s">
        <v>851</v>
      </c>
      <c r="AJ3" s="1418"/>
      <c r="AK3" s="1418"/>
      <c r="AM3" s="1417" t="s">
        <v>851</v>
      </c>
      <c r="AN3" s="1418"/>
      <c r="AO3" s="1418"/>
      <c r="AQ3" s="1417" t="s">
        <v>851</v>
      </c>
      <c r="AR3" s="1418"/>
      <c r="AS3" s="1418"/>
      <c r="AU3" s="1417" t="s">
        <v>851</v>
      </c>
      <c r="AV3" s="1418"/>
      <c r="AW3" s="1418"/>
      <c r="AY3" s="1417" t="s">
        <v>851</v>
      </c>
      <c r="AZ3" s="1418"/>
      <c r="BA3" s="1418"/>
      <c r="BC3" s="1417" t="s">
        <v>851</v>
      </c>
      <c r="BD3" s="1418"/>
      <c r="BE3" s="1418"/>
      <c r="BG3" s="1417" t="s">
        <v>851</v>
      </c>
      <c r="BH3" s="1418"/>
      <c r="BI3" s="1418"/>
      <c r="BK3" s="1417" t="s">
        <v>851</v>
      </c>
      <c r="BL3" s="1418"/>
      <c r="BM3" s="1418"/>
      <c r="BO3" s="1417" t="s">
        <v>851</v>
      </c>
      <c r="BP3" s="1418"/>
      <c r="BQ3" s="1418"/>
      <c r="BS3" s="1417" t="s">
        <v>947</v>
      </c>
      <c r="BT3" s="1418"/>
      <c r="BU3" s="1418"/>
      <c r="BW3" s="1417" t="s">
        <v>851</v>
      </c>
      <c r="BX3" s="1418"/>
      <c r="BY3" s="1418"/>
      <c r="CA3" s="1417" t="s">
        <v>851</v>
      </c>
      <c r="CB3" s="1418"/>
      <c r="CC3" s="1418"/>
      <c r="CE3" s="1417" t="s">
        <v>851</v>
      </c>
      <c r="CF3" s="1418"/>
      <c r="CG3" s="1418"/>
      <c r="CI3" s="1417" t="s">
        <v>851</v>
      </c>
      <c r="CJ3" s="1418"/>
      <c r="CK3" s="1418"/>
      <c r="CM3" s="1417" t="s">
        <v>851</v>
      </c>
      <c r="CN3" s="1418"/>
      <c r="CO3" s="1418"/>
      <c r="CQ3" s="1417" t="s">
        <v>851</v>
      </c>
      <c r="CR3" s="1418"/>
      <c r="CS3" s="1418"/>
      <c r="CU3" s="1417" t="s">
        <v>851</v>
      </c>
      <c r="CV3" s="1418"/>
      <c r="CW3" s="1418"/>
      <c r="CY3" s="1417" t="s">
        <v>851</v>
      </c>
      <c r="CZ3" s="1418"/>
      <c r="DA3" s="1418"/>
      <c r="DC3" s="1417" t="s">
        <v>851</v>
      </c>
      <c r="DD3" s="1418"/>
      <c r="DE3" s="1418"/>
      <c r="DG3" s="1417" t="s">
        <v>851</v>
      </c>
      <c r="DH3" s="1418"/>
      <c r="DI3" s="1418"/>
      <c r="DK3" s="1417" t="s">
        <v>851</v>
      </c>
      <c r="DL3" s="1418"/>
      <c r="DM3" s="1418"/>
      <c r="DO3" s="1417" t="s">
        <v>851</v>
      </c>
      <c r="DP3" s="1418"/>
      <c r="DQ3" s="1418"/>
      <c r="DS3" s="1417" t="s">
        <v>851</v>
      </c>
      <c r="DT3" s="1418"/>
      <c r="DU3" s="1418"/>
      <c r="DW3" s="1417" t="s">
        <v>851</v>
      </c>
      <c r="DX3" s="1418"/>
      <c r="DY3" s="1418"/>
      <c r="EA3" s="1417" t="s">
        <v>851</v>
      </c>
      <c r="EB3" s="1418"/>
      <c r="EC3" s="1418"/>
      <c r="EE3" s="1417" t="s">
        <v>851</v>
      </c>
      <c r="EF3" s="1418"/>
      <c r="EG3" s="1418"/>
      <c r="EI3" s="1417" t="s">
        <v>851</v>
      </c>
      <c r="EJ3" s="1418"/>
      <c r="EK3" s="1418"/>
      <c r="EM3" s="1417" t="s">
        <v>851</v>
      </c>
      <c r="EN3" s="1418"/>
      <c r="EO3" s="1418"/>
      <c r="EQ3" s="1417" t="s">
        <v>851</v>
      </c>
      <c r="ER3" s="1418"/>
      <c r="ES3" s="1418"/>
      <c r="EU3" s="1417" t="s">
        <v>851</v>
      </c>
      <c r="EV3" s="1418"/>
      <c r="EW3" s="1418"/>
      <c r="EY3" s="1417" t="s">
        <v>851</v>
      </c>
      <c r="EZ3" s="1418"/>
      <c r="FA3" s="1418"/>
      <c r="FC3" s="1417" t="s">
        <v>851</v>
      </c>
      <c r="FD3" s="1418"/>
      <c r="FE3" s="1418"/>
      <c r="FG3" s="1417" t="s">
        <v>851</v>
      </c>
      <c r="FH3" s="1418"/>
      <c r="FI3" s="1418"/>
      <c r="FK3" s="1417" t="s">
        <v>851</v>
      </c>
      <c r="FL3" s="1418"/>
      <c r="FM3" s="1418"/>
    </row>
    <row r="4" spans="2:169" ht="21" customHeight="1" x14ac:dyDescent="0.15">
      <c r="K4" s="1419" t="s">
        <v>852</v>
      </c>
      <c r="L4" s="1420"/>
      <c r="M4" s="1420"/>
      <c r="N4" s="1415"/>
      <c r="O4" s="1419" t="s">
        <v>948</v>
      </c>
      <c r="P4" s="1420"/>
      <c r="Q4" s="1420"/>
      <c r="R4" s="1415"/>
      <c r="S4" s="1419" t="s">
        <v>852</v>
      </c>
      <c r="T4" s="1420"/>
      <c r="U4" s="1420"/>
      <c r="W4" s="1419" t="s">
        <v>852</v>
      </c>
      <c r="X4" s="1420"/>
      <c r="Y4" s="1420"/>
      <c r="AA4" s="1419" t="s">
        <v>852</v>
      </c>
      <c r="AB4" s="1420"/>
      <c r="AC4" s="1420"/>
      <c r="AE4" s="1419" t="s">
        <v>852</v>
      </c>
      <c r="AF4" s="1420"/>
      <c r="AG4" s="1420"/>
      <c r="AI4" s="1419" t="s">
        <v>852</v>
      </c>
      <c r="AJ4" s="1420"/>
      <c r="AK4" s="1420"/>
      <c r="AM4" s="1419" t="s">
        <v>852</v>
      </c>
      <c r="AN4" s="1420"/>
      <c r="AO4" s="1420"/>
      <c r="AQ4" s="1419" t="s">
        <v>852</v>
      </c>
      <c r="AR4" s="1420"/>
      <c r="AS4" s="1420"/>
      <c r="AU4" s="1419" t="s">
        <v>852</v>
      </c>
      <c r="AV4" s="1420"/>
      <c r="AW4" s="1420"/>
      <c r="AY4" s="1419" t="s">
        <v>852</v>
      </c>
      <c r="AZ4" s="1420"/>
      <c r="BA4" s="1420"/>
      <c r="BC4" s="1419" t="s">
        <v>852</v>
      </c>
      <c r="BD4" s="1420"/>
      <c r="BE4" s="1420"/>
      <c r="BG4" s="1419" t="s">
        <v>852</v>
      </c>
      <c r="BH4" s="1420"/>
      <c r="BI4" s="1420"/>
      <c r="BK4" s="1419" t="s">
        <v>852</v>
      </c>
      <c r="BL4" s="1420"/>
      <c r="BM4" s="1420"/>
      <c r="BO4" s="1419" t="s">
        <v>852</v>
      </c>
      <c r="BP4" s="1420"/>
      <c r="BQ4" s="1420"/>
      <c r="BS4" s="1419" t="s">
        <v>852</v>
      </c>
      <c r="BT4" s="1420"/>
      <c r="BU4" s="1420"/>
      <c r="BW4" s="1419" t="s">
        <v>852</v>
      </c>
      <c r="BX4" s="1420"/>
      <c r="BY4" s="1420"/>
      <c r="CA4" s="1419" t="s">
        <v>852</v>
      </c>
      <c r="CB4" s="1420"/>
      <c r="CC4" s="1420"/>
      <c r="CE4" s="1419" t="s">
        <v>852</v>
      </c>
      <c r="CF4" s="1420"/>
      <c r="CG4" s="1420"/>
      <c r="CI4" s="1419" t="s">
        <v>852</v>
      </c>
      <c r="CJ4" s="1420"/>
      <c r="CK4" s="1420"/>
      <c r="CM4" s="1419" t="s">
        <v>852</v>
      </c>
      <c r="CN4" s="1420"/>
      <c r="CO4" s="1420"/>
      <c r="CQ4" s="1419" t="s">
        <v>852</v>
      </c>
      <c r="CR4" s="1420"/>
      <c r="CS4" s="1420"/>
      <c r="CU4" s="1419" t="s">
        <v>852</v>
      </c>
      <c r="CV4" s="1420"/>
      <c r="CW4" s="1420"/>
      <c r="CY4" s="1419" t="s">
        <v>852</v>
      </c>
      <c r="CZ4" s="1420"/>
      <c r="DA4" s="1420"/>
      <c r="DC4" s="1419" t="s">
        <v>852</v>
      </c>
      <c r="DD4" s="1420"/>
      <c r="DE4" s="1420"/>
      <c r="DG4" s="1419" t="s">
        <v>852</v>
      </c>
      <c r="DH4" s="1420"/>
      <c r="DI4" s="1420"/>
      <c r="DK4" s="1419" t="s">
        <v>852</v>
      </c>
      <c r="DL4" s="1420"/>
      <c r="DM4" s="1420"/>
      <c r="DO4" s="1419" t="s">
        <v>852</v>
      </c>
      <c r="DP4" s="1420"/>
      <c r="DQ4" s="1420"/>
      <c r="DS4" s="1419" t="s">
        <v>852</v>
      </c>
      <c r="DT4" s="1420"/>
      <c r="DU4" s="1420"/>
      <c r="DW4" s="1419" t="s">
        <v>852</v>
      </c>
      <c r="DX4" s="1420"/>
      <c r="DY4" s="1420"/>
      <c r="EA4" s="1419" t="s">
        <v>852</v>
      </c>
      <c r="EB4" s="1420"/>
      <c r="EC4" s="1420"/>
      <c r="EE4" s="1419" t="s">
        <v>852</v>
      </c>
      <c r="EF4" s="1420"/>
      <c r="EG4" s="1420"/>
      <c r="EI4" s="1419" t="s">
        <v>852</v>
      </c>
      <c r="EJ4" s="1420"/>
      <c r="EK4" s="1420"/>
      <c r="EM4" s="1419" t="s">
        <v>852</v>
      </c>
      <c r="EN4" s="1420"/>
      <c r="EO4" s="1420"/>
      <c r="EQ4" s="1419" t="s">
        <v>852</v>
      </c>
      <c r="ER4" s="1420"/>
      <c r="ES4" s="1420"/>
      <c r="EU4" s="1419" t="s">
        <v>948</v>
      </c>
      <c r="EV4" s="1420"/>
      <c r="EW4" s="1420"/>
      <c r="EY4" s="1419" t="s">
        <v>852</v>
      </c>
      <c r="EZ4" s="1420"/>
      <c r="FA4" s="1420"/>
      <c r="FC4" s="1419" t="s">
        <v>852</v>
      </c>
      <c r="FD4" s="1420"/>
      <c r="FE4" s="1420"/>
      <c r="FG4" s="1419" t="s">
        <v>852</v>
      </c>
      <c r="FH4" s="1420"/>
      <c r="FI4" s="1420"/>
      <c r="FK4" s="1419" t="s">
        <v>852</v>
      </c>
      <c r="FL4" s="1420"/>
      <c r="FM4" s="1420"/>
    </row>
    <row r="5" spans="2:169" ht="21" customHeight="1" x14ac:dyDescent="0.15">
      <c r="K5" s="1421" t="s">
        <v>853</v>
      </c>
      <c r="L5" s="1422"/>
      <c r="M5" s="1422"/>
      <c r="N5" s="1415"/>
      <c r="O5" s="1421" t="s">
        <v>853</v>
      </c>
      <c r="P5" s="1422"/>
      <c r="Q5" s="1422"/>
      <c r="R5" s="1415"/>
      <c r="S5" s="1421" t="s">
        <v>853</v>
      </c>
      <c r="T5" s="1422"/>
      <c r="U5" s="1422"/>
      <c r="W5" s="1421" t="s">
        <v>853</v>
      </c>
      <c r="X5" s="1422"/>
      <c r="Y5" s="1422"/>
      <c r="AA5" s="1421" t="s">
        <v>853</v>
      </c>
      <c r="AB5" s="1422"/>
      <c r="AC5" s="1422"/>
      <c r="AE5" s="1421" t="s">
        <v>853</v>
      </c>
      <c r="AF5" s="1422"/>
      <c r="AG5" s="1422"/>
      <c r="AI5" s="1421" t="s">
        <v>853</v>
      </c>
      <c r="AJ5" s="1422"/>
      <c r="AK5" s="1422"/>
      <c r="AM5" s="1421" t="s">
        <v>853</v>
      </c>
      <c r="AN5" s="1422"/>
      <c r="AO5" s="1422"/>
      <c r="AQ5" s="1421" t="s">
        <v>853</v>
      </c>
      <c r="AR5" s="1422"/>
      <c r="AS5" s="1422"/>
      <c r="AU5" s="1421" t="s">
        <v>853</v>
      </c>
      <c r="AV5" s="1422"/>
      <c r="AW5" s="1422"/>
      <c r="AY5" s="1421" t="s">
        <v>853</v>
      </c>
      <c r="AZ5" s="1422"/>
      <c r="BA5" s="1422"/>
      <c r="BC5" s="1421" t="s">
        <v>853</v>
      </c>
      <c r="BD5" s="1422"/>
      <c r="BE5" s="1422"/>
      <c r="BG5" s="1421" t="s">
        <v>853</v>
      </c>
      <c r="BH5" s="1422"/>
      <c r="BI5" s="1422"/>
      <c r="BK5" s="1421" t="s">
        <v>853</v>
      </c>
      <c r="BL5" s="1422"/>
      <c r="BM5" s="1422"/>
      <c r="BO5" s="1421" t="s">
        <v>853</v>
      </c>
      <c r="BP5" s="1422"/>
      <c r="BQ5" s="1422"/>
      <c r="BS5" s="1421" t="s">
        <v>853</v>
      </c>
      <c r="BT5" s="1422"/>
      <c r="BU5" s="1422"/>
      <c r="BW5" s="1421" t="s">
        <v>853</v>
      </c>
      <c r="BX5" s="1422"/>
      <c r="BY5" s="1422"/>
      <c r="CA5" s="1421" t="s">
        <v>853</v>
      </c>
      <c r="CB5" s="1422"/>
      <c r="CC5" s="1422"/>
      <c r="CE5" s="1421" t="s">
        <v>853</v>
      </c>
      <c r="CF5" s="1422"/>
      <c r="CG5" s="1422"/>
      <c r="CI5" s="1421" t="s">
        <v>853</v>
      </c>
      <c r="CJ5" s="1422"/>
      <c r="CK5" s="1422"/>
      <c r="CM5" s="1421" t="s">
        <v>853</v>
      </c>
      <c r="CN5" s="1422"/>
      <c r="CO5" s="1422"/>
      <c r="CQ5" s="1421" t="s">
        <v>853</v>
      </c>
      <c r="CR5" s="1422"/>
      <c r="CS5" s="1422"/>
      <c r="CU5" s="1421" t="s">
        <v>881</v>
      </c>
      <c r="CV5" s="1422"/>
      <c r="CW5" s="1422"/>
      <c r="CY5" s="1421" t="s">
        <v>853</v>
      </c>
      <c r="CZ5" s="1422"/>
      <c r="DA5" s="1422"/>
      <c r="DC5" s="1421" t="s">
        <v>853</v>
      </c>
      <c r="DD5" s="1422"/>
      <c r="DE5" s="1422"/>
      <c r="DG5" s="1421" t="s">
        <v>853</v>
      </c>
      <c r="DH5" s="1422"/>
      <c r="DI5" s="1422"/>
      <c r="DK5" s="1421" t="s">
        <v>853</v>
      </c>
      <c r="DL5" s="1422"/>
      <c r="DM5" s="1422"/>
      <c r="DO5" s="1421" t="s">
        <v>853</v>
      </c>
      <c r="DP5" s="1422"/>
      <c r="DQ5" s="1422"/>
      <c r="DS5" s="1421" t="s">
        <v>853</v>
      </c>
      <c r="DT5" s="1422"/>
      <c r="DU5" s="1422"/>
      <c r="DW5" s="1421" t="s">
        <v>853</v>
      </c>
      <c r="DX5" s="1422"/>
      <c r="DY5" s="1422"/>
      <c r="EA5" s="1421" t="s">
        <v>853</v>
      </c>
      <c r="EB5" s="1422"/>
      <c r="EC5" s="1422"/>
      <c r="EE5" s="1421" t="s">
        <v>853</v>
      </c>
      <c r="EF5" s="1422"/>
      <c r="EG5" s="1422"/>
      <c r="EI5" s="1421" t="s">
        <v>853</v>
      </c>
      <c r="EJ5" s="1422"/>
      <c r="EK5" s="1422"/>
      <c r="EM5" s="1421" t="s">
        <v>853</v>
      </c>
      <c r="EN5" s="1422"/>
      <c r="EO5" s="1422"/>
      <c r="EQ5" s="1421" t="s">
        <v>853</v>
      </c>
      <c r="ER5" s="1422"/>
      <c r="ES5" s="1422"/>
      <c r="EU5" s="1421" t="s">
        <v>881</v>
      </c>
      <c r="EV5" s="1422"/>
      <c r="EW5" s="1422"/>
      <c r="EY5" s="1421" t="s">
        <v>853</v>
      </c>
      <c r="EZ5" s="1422"/>
      <c r="FA5" s="1422"/>
      <c r="FC5" s="1421" t="s">
        <v>853</v>
      </c>
      <c r="FD5" s="1422"/>
      <c r="FE5" s="1422"/>
      <c r="FG5" s="1421" t="s">
        <v>853</v>
      </c>
      <c r="FH5" s="1422"/>
      <c r="FI5" s="1422"/>
      <c r="FK5" s="1421" t="s">
        <v>853</v>
      </c>
      <c r="FL5" s="1422"/>
      <c r="FM5" s="1422"/>
    </row>
    <row r="6" spans="2:169" ht="21" customHeight="1" x14ac:dyDescent="0.15">
      <c r="B6" s="1423" t="s">
        <v>882</v>
      </c>
      <c r="C6" s="1463"/>
      <c r="D6" s="1464"/>
      <c r="E6" s="1415"/>
      <c r="F6" s="1423" t="s">
        <v>854</v>
      </c>
      <c r="G6" s="1426">
        <f>C15</f>
        <v>0</v>
      </c>
      <c r="H6" s="1423" t="s">
        <v>855</v>
      </c>
      <c r="K6" s="2043" t="s">
        <v>856</v>
      </c>
      <c r="L6" s="1427" t="s">
        <v>949</v>
      </c>
      <c r="M6" s="1428"/>
      <c r="N6" s="1415"/>
      <c r="O6" s="2043" t="s">
        <v>856</v>
      </c>
      <c r="P6" s="1427" t="s">
        <v>949</v>
      </c>
      <c r="Q6" s="1428"/>
      <c r="R6" s="1415"/>
      <c r="S6" s="2043" t="s">
        <v>856</v>
      </c>
      <c r="T6" s="1427" t="s">
        <v>949</v>
      </c>
      <c r="U6" s="1428"/>
      <c r="W6" s="2043" t="s">
        <v>950</v>
      </c>
      <c r="X6" s="1427" t="s">
        <v>949</v>
      </c>
      <c r="Y6" s="1428"/>
      <c r="AA6" s="2043" t="s">
        <v>856</v>
      </c>
      <c r="AB6" s="1427" t="s">
        <v>949</v>
      </c>
      <c r="AC6" s="1428"/>
      <c r="AE6" s="2043" t="s">
        <v>856</v>
      </c>
      <c r="AF6" s="1427" t="s">
        <v>949</v>
      </c>
      <c r="AG6" s="1428"/>
      <c r="AI6" s="2043" t="s">
        <v>856</v>
      </c>
      <c r="AJ6" s="1427" t="s">
        <v>949</v>
      </c>
      <c r="AK6" s="1428"/>
      <c r="AM6" s="2043" t="s">
        <v>950</v>
      </c>
      <c r="AN6" s="1427" t="s">
        <v>949</v>
      </c>
      <c r="AO6" s="1428"/>
      <c r="AQ6" s="2043" t="s">
        <v>856</v>
      </c>
      <c r="AR6" s="1427" t="s">
        <v>949</v>
      </c>
      <c r="AS6" s="1428"/>
      <c r="AU6" s="2043" t="s">
        <v>950</v>
      </c>
      <c r="AV6" s="1427" t="s">
        <v>949</v>
      </c>
      <c r="AW6" s="1428"/>
      <c r="AY6" s="2043" t="s">
        <v>856</v>
      </c>
      <c r="AZ6" s="1427" t="s">
        <v>951</v>
      </c>
      <c r="BA6" s="1428"/>
      <c r="BC6" s="2043" t="s">
        <v>856</v>
      </c>
      <c r="BD6" s="1427" t="s">
        <v>949</v>
      </c>
      <c r="BE6" s="1428"/>
      <c r="BG6" s="2043" t="s">
        <v>950</v>
      </c>
      <c r="BH6" s="1427" t="s">
        <v>949</v>
      </c>
      <c r="BI6" s="1428"/>
      <c r="BK6" s="2043" t="s">
        <v>856</v>
      </c>
      <c r="BL6" s="1427" t="s">
        <v>951</v>
      </c>
      <c r="BM6" s="1428"/>
      <c r="BO6" s="2043" t="s">
        <v>856</v>
      </c>
      <c r="BP6" s="1427" t="s">
        <v>949</v>
      </c>
      <c r="BQ6" s="1428"/>
      <c r="BS6" s="2043" t="s">
        <v>950</v>
      </c>
      <c r="BT6" s="1427" t="s">
        <v>949</v>
      </c>
      <c r="BU6" s="1428"/>
      <c r="BW6" s="2043" t="s">
        <v>856</v>
      </c>
      <c r="BX6" s="1427" t="s">
        <v>949</v>
      </c>
      <c r="BY6" s="1428"/>
      <c r="CA6" s="2043" t="s">
        <v>856</v>
      </c>
      <c r="CB6" s="1427" t="s">
        <v>949</v>
      </c>
      <c r="CC6" s="1428"/>
      <c r="CE6" s="2043" t="s">
        <v>856</v>
      </c>
      <c r="CF6" s="1427" t="s">
        <v>949</v>
      </c>
      <c r="CG6" s="1428"/>
      <c r="CI6" s="2043" t="s">
        <v>950</v>
      </c>
      <c r="CJ6" s="1427" t="s">
        <v>951</v>
      </c>
      <c r="CK6" s="1428"/>
      <c r="CM6" s="2043" t="s">
        <v>856</v>
      </c>
      <c r="CN6" s="1427" t="s">
        <v>951</v>
      </c>
      <c r="CO6" s="1428"/>
      <c r="CQ6" s="2043" t="s">
        <v>950</v>
      </c>
      <c r="CR6" s="1427" t="s">
        <v>949</v>
      </c>
      <c r="CS6" s="1428"/>
      <c r="CU6" s="2043" t="s">
        <v>856</v>
      </c>
      <c r="CV6" s="1427" t="s">
        <v>949</v>
      </c>
      <c r="CW6" s="1428"/>
      <c r="CY6" s="2043" t="s">
        <v>856</v>
      </c>
      <c r="CZ6" s="1427" t="s">
        <v>951</v>
      </c>
      <c r="DA6" s="1428"/>
      <c r="DC6" s="2043" t="s">
        <v>856</v>
      </c>
      <c r="DD6" s="1427" t="s">
        <v>949</v>
      </c>
      <c r="DE6" s="1428"/>
      <c r="DG6" s="2043" t="s">
        <v>856</v>
      </c>
      <c r="DH6" s="1427" t="s">
        <v>949</v>
      </c>
      <c r="DI6" s="1428"/>
      <c r="DK6" s="2043" t="s">
        <v>856</v>
      </c>
      <c r="DL6" s="1427" t="s">
        <v>951</v>
      </c>
      <c r="DM6" s="1428"/>
      <c r="DO6" s="2043" t="s">
        <v>856</v>
      </c>
      <c r="DP6" s="1427" t="s">
        <v>949</v>
      </c>
      <c r="DQ6" s="1428"/>
      <c r="DS6" s="2043" t="s">
        <v>856</v>
      </c>
      <c r="DT6" s="1427" t="s">
        <v>949</v>
      </c>
      <c r="DU6" s="1428"/>
      <c r="DW6" s="2043" t="s">
        <v>856</v>
      </c>
      <c r="DX6" s="1427" t="s">
        <v>949</v>
      </c>
      <c r="DY6" s="1428"/>
      <c r="EA6" s="2043" t="s">
        <v>856</v>
      </c>
      <c r="EB6" s="1427" t="s">
        <v>949</v>
      </c>
      <c r="EC6" s="1428"/>
      <c r="EE6" s="2043" t="s">
        <v>856</v>
      </c>
      <c r="EF6" s="1427" t="s">
        <v>951</v>
      </c>
      <c r="EG6" s="1428"/>
      <c r="EI6" s="2043" t="s">
        <v>856</v>
      </c>
      <c r="EJ6" s="1427" t="s">
        <v>951</v>
      </c>
      <c r="EK6" s="1428"/>
      <c r="EM6" s="2043" t="s">
        <v>856</v>
      </c>
      <c r="EN6" s="1427" t="s">
        <v>949</v>
      </c>
      <c r="EO6" s="1428"/>
      <c r="EQ6" s="2043" t="s">
        <v>856</v>
      </c>
      <c r="ER6" s="1427" t="s">
        <v>949</v>
      </c>
      <c r="ES6" s="1428"/>
      <c r="EU6" s="2043" t="s">
        <v>950</v>
      </c>
      <c r="EV6" s="1427" t="s">
        <v>949</v>
      </c>
      <c r="EW6" s="1428"/>
      <c r="EY6" s="2043" t="s">
        <v>856</v>
      </c>
      <c r="EZ6" s="1427" t="s">
        <v>949</v>
      </c>
      <c r="FA6" s="1428"/>
      <c r="FC6" s="2043" t="s">
        <v>950</v>
      </c>
      <c r="FD6" s="1427" t="s">
        <v>951</v>
      </c>
      <c r="FE6" s="1428"/>
      <c r="FG6" s="2043" t="s">
        <v>856</v>
      </c>
      <c r="FH6" s="1427" t="s">
        <v>951</v>
      </c>
      <c r="FI6" s="1428"/>
      <c r="FK6" s="2043" t="s">
        <v>950</v>
      </c>
      <c r="FL6" s="1427" t="s">
        <v>949</v>
      </c>
      <c r="FM6" s="1428"/>
    </row>
    <row r="7" spans="2:169" ht="21" customHeight="1" x14ac:dyDescent="0.15">
      <c r="B7" s="1429" t="s">
        <v>857</v>
      </c>
      <c r="C7" s="1430"/>
      <c r="D7" s="1415" t="s">
        <v>855</v>
      </c>
      <c r="E7" s="1415"/>
      <c r="F7" s="1429" t="s">
        <v>858</v>
      </c>
      <c r="G7" s="1431">
        <f>G15+G16</f>
        <v>0</v>
      </c>
      <c r="H7" s="1429" t="s">
        <v>952</v>
      </c>
      <c r="K7" s="2044"/>
      <c r="L7" s="1417" t="s">
        <v>953</v>
      </c>
      <c r="M7" s="1428"/>
      <c r="N7" s="1415"/>
      <c r="O7" s="2044"/>
      <c r="P7" s="1417" t="s">
        <v>953</v>
      </c>
      <c r="Q7" s="1428"/>
      <c r="R7" s="1415"/>
      <c r="S7" s="2044"/>
      <c r="T7" s="1417" t="s">
        <v>953</v>
      </c>
      <c r="U7" s="1428"/>
      <c r="W7" s="2044"/>
      <c r="X7" s="1417" t="s">
        <v>953</v>
      </c>
      <c r="Y7" s="1428"/>
      <c r="AA7" s="2044"/>
      <c r="AB7" s="1417" t="s">
        <v>954</v>
      </c>
      <c r="AC7" s="1428"/>
      <c r="AE7" s="2044"/>
      <c r="AF7" s="1417" t="s">
        <v>953</v>
      </c>
      <c r="AG7" s="1428"/>
      <c r="AI7" s="2044"/>
      <c r="AJ7" s="1417" t="s">
        <v>953</v>
      </c>
      <c r="AK7" s="1428"/>
      <c r="AM7" s="2044"/>
      <c r="AN7" s="1417" t="s">
        <v>953</v>
      </c>
      <c r="AO7" s="1428"/>
      <c r="AQ7" s="2044"/>
      <c r="AR7" s="1417" t="s">
        <v>954</v>
      </c>
      <c r="AS7" s="1428"/>
      <c r="AU7" s="2044"/>
      <c r="AV7" s="1417" t="s">
        <v>953</v>
      </c>
      <c r="AW7" s="1428"/>
      <c r="AY7" s="2044"/>
      <c r="AZ7" s="1417" t="s">
        <v>953</v>
      </c>
      <c r="BA7" s="1428"/>
      <c r="BC7" s="2044"/>
      <c r="BD7" s="1417" t="s">
        <v>953</v>
      </c>
      <c r="BE7" s="1428"/>
      <c r="BG7" s="2044"/>
      <c r="BH7" s="1417" t="s">
        <v>953</v>
      </c>
      <c r="BI7" s="1428"/>
      <c r="BK7" s="2044"/>
      <c r="BL7" s="1417" t="s">
        <v>953</v>
      </c>
      <c r="BM7" s="1428"/>
      <c r="BO7" s="2044"/>
      <c r="BP7" s="1417" t="s">
        <v>953</v>
      </c>
      <c r="BQ7" s="1428"/>
      <c r="BS7" s="2044"/>
      <c r="BT7" s="1417" t="s">
        <v>953</v>
      </c>
      <c r="BU7" s="1428"/>
      <c r="BW7" s="2044"/>
      <c r="BX7" s="1417" t="s">
        <v>953</v>
      </c>
      <c r="BY7" s="1428"/>
      <c r="CA7" s="2044"/>
      <c r="CB7" s="1417" t="s">
        <v>953</v>
      </c>
      <c r="CC7" s="1428"/>
      <c r="CE7" s="2044"/>
      <c r="CF7" s="1417" t="s">
        <v>953</v>
      </c>
      <c r="CG7" s="1428"/>
      <c r="CI7" s="2044"/>
      <c r="CJ7" s="1417" t="s">
        <v>953</v>
      </c>
      <c r="CK7" s="1428"/>
      <c r="CM7" s="2044"/>
      <c r="CN7" s="1417" t="s">
        <v>953</v>
      </c>
      <c r="CO7" s="1428"/>
      <c r="CQ7" s="2044"/>
      <c r="CR7" s="1417" t="s">
        <v>953</v>
      </c>
      <c r="CS7" s="1428"/>
      <c r="CU7" s="2044"/>
      <c r="CV7" s="1417" t="s">
        <v>953</v>
      </c>
      <c r="CW7" s="1428"/>
      <c r="CY7" s="2044"/>
      <c r="CZ7" s="1417" t="s">
        <v>953</v>
      </c>
      <c r="DA7" s="1428"/>
      <c r="DC7" s="2044"/>
      <c r="DD7" s="1417" t="s">
        <v>953</v>
      </c>
      <c r="DE7" s="1428"/>
      <c r="DG7" s="2044"/>
      <c r="DH7" s="1417" t="s">
        <v>954</v>
      </c>
      <c r="DI7" s="1428"/>
      <c r="DK7" s="2044"/>
      <c r="DL7" s="1417" t="s">
        <v>953</v>
      </c>
      <c r="DM7" s="1428"/>
      <c r="DO7" s="2044"/>
      <c r="DP7" s="1417" t="s">
        <v>953</v>
      </c>
      <c r="DQ7" s="1428"/>
      <c r="DS7" s="2044"/>
      <c r="DT7" s="1417" t="s">
        <v>953</v>
      </c>
      <c r="DU7" s="1428"/>
      <c r="DW7" s="2044"/>
      <c r="DX7" s="1417" t="s">
        <v>953</v>
      </c>
      <c r="DY7" s="1428"/>
      <c r="EA7" s="2044"/>
      <c r="EB7" s="1417" t="s">
        <v>953</v>
      </c>
      <c r="EC7" s="1428"/>
      <c r="EE7" s="2044"/>
      <c r="EF7" s="1417" t="s">
        <v>953</v>
      </c>
      <c r="EG7" s="1428"/>
      <c r="EI7" s="2044"/>
      <c r="EJ7" s="1417" t="s">
        <v>954</v>
      </c>
      <c r="EK7" s="1428"/>
      <c r="EM7" s="2044"/>
      <c r="EN7" s="1417" t="s">
        <v>953</v>
      </c>
      <c r="EO7" s="1428"/>
      <c r="EQ7" s="2044"/>
      <c r="ER7" s="1417" t="s">
        <v>954</v>
      </c>
      <c r="ES7" s="1428"/>
      <c r="EU7" s="2044"/>
      <c r="EV7" s="1417" t="s">
        <v>953</v>
      </c>
      <c r="EW7" s="1428"/>
      <c r="EY7" s="2044"/>
      <c r="EZ7" s="1417" t="s">
        <v>953</v>
      </c>
      <c r="FA7" s="1428"/>
      <c r="FC7" s="2044"/>
      <c r="FD7" s="1417" t="s">
        <v>953</v>
      </c>
      <c r="FE7" s="1428"/>
      <c r="FG7" s="2044"/>
      <c r="FH7" s="1417" t="s">
        <v>953</v>
      </c>
      <c r="FI7" s="1428"/>
      <c r="FK7" s="2044"/>
      <c r="FL7" s="1417" t="s">
        <v>954</v>
      </c>
      <c r="FM7" s="1428"/>
    </row>
    <row r="8" spans="2:169" ht="21" customHeight="1" x14ac:dyDescent="0.15">
      <c r="B8" s="1429" t="s">
        <v>955</v>
      </c>
      <c r="C8" s="1429"/>
      <c r="D8" s="1415"/>
      <c r="E8" s="1415"/>
      <c r="F8" s="1429" t="s">
        <v>956</v>
      </c>
      <c r="G8" s="1431">
        <f>G15</f>
        <v>0</v>
      </c>
      <c r="H8" s="1429" t="s">
        <v>952</v>
      </c>
      <c r="K8" s="1417" t="s">
        <v>957</v>
      </c>
      <c r="L8" s="1432"/>
      <c r="M8" s="1432"/>
      <c r="N8" s="1415"/>
      <c r="O8" s="1417" t="s">
        <v>957</v>
      </c>
      <c r="P8" s="1432"/>
      <c r="Q8" s="1432"/>
      <c r="R8" s="1415"/>
      <c r="S8" s="1417" t="s">
        <v>957</v>
      </c>
      <c r="T8" s="1432"/>
      <c r="U8" s="1432"/>
      <c r="W8" s="1417" t="s">
        <v>957</v>
      </c>
      <c r="X8" s="1432"/>
      <c r="Y8" s="1432"/>
      <c r="AA8" s="1417" t="s">
        <v>957</v>
      </c>
      <c r="AB8" s="1432"/>
      <c r="AC8" s="1432"/>
      <c r="AE8" s="1417" t="s">
        <v>957</v>
      </c>
      <c r="AF8" s="1432"/>
      <c r="AG8" s="1432"/>
      <c r="AI8" s="1417" t="s">
        <v>957</v>
      </c>
      <c r="AJ8" s="1432"/>
      <c r="AK8" s="1432"/>
      <c r="AM8" s="1417" t="s">
        <v>957</v>
      </c>
      <c r="AN8" s="1432"/>
      <c r="AO8" s="1432"/>
      <c r="AQ8" s="1417" t="s">
        <v>957</v>
      </c>
      <c r="AR8" s="1432"/>
      <c r="AS8" s="1432"/>
      <c r="AU8" s="1417" t="s">
        <v>957</v>
      </c>
      <c r="AV8" s="1432"/>
      <c r="AW8" s="1432"/>
      <c r="AY8" s="1417" t="s">
        <v>957</v>
      </c>
      <c r="AZ8" s="1432"/>
      <c r="BA8" s="1432"/>
      <c r="BC8" s="1417" t="s">
        <v>957</v>
      </c>
      <c r="BD8" s="1432"/>
      <c r="BE8" s="1432"/>
      <c r="BG8" s="1417" t="s">
        <v>957</v>
      </c>
      <c r="BH8" s="1432"/>
      <c r="BI8" s="1432"/>
      <c r="BK8" s="1417" t="s">
        <v>859</v>
      </c>
      <c r="BL8" s="1432"/>
      <c r="BM8" s="1432"/>
      <c r="BO8" s="1417" t="s">
        <v>957</v>
      </c>
      <c r="BP8" s="1432"/>
      <c r="BQ8" s="1432"/>
      <c r="BS8" s="1417" t="s">
        <v>957</v>
      </c>
      <c r="BT8" s="1432"/>
      <c r="BU8" s="1432"/>
      <c r="BW8" s="1417" t="s">
        <v>957</v>
      </c>
      <c r="BX8" s="1432"/>
      <c r="BY8" s="1432"/>
      <c r="CA8" s="1417" t="s">
        <v>957</v>
      </c>
      <c r="CB8" s="1432"/>
      <c r="CC8" s="1432"/>
      <c r="CE8" s="1417" t="s">
        <v>957</v>
      </c>
      <c r="CF8" s="1432"/>
      <c r="CG8" s="1432"/>
      <c r="CI8" s="1417" t="s">
        <v>957</v>
      </c>
      <c r="CJ8" s="1432"/>
      <c r="CK8" s="1432"/>
      <c r="CM8" s="1417" t="s">
        <v>957</v>
      </c>
      <c r="CN8" s="1432"/>
      <c r="CO8" s="1432"/>
      <c r="CQ8" s="1417" t="s">
        <v>957</v>
      </c>
      <c r="CR8" s="1432"/>
      <c r="CS8" s="1432"/>
      <c r="CU8" s="1417" t="s">
        <v>957</v>
      </c>
      <c r="CV8" s="1432"/>
      <c r="CW8" s="1432"/>
      <c r="CY8" s="1417" t="s">
        <v>957</v>
      </c>
      <c r="CZ8" s="1432"/>
      <c r="DA8" s="1432"/>
      <c r="DC8" s="1417" t="s">
        <v>957</v>
      </c>
      <c r="DD8" s="1432"/>
      <c r="DE8" s="1432"/>
      <c r="DG8" s="1417" t="s">
        <v>957</v>
      </c>
      <c r="DH8" s="1432"/>
      <c r="DI8" s="1432"/>
      <c r="DK8" s="1417" t="s">
        <v>957</v>
      </c>
      <c r="DL8" s="1432"/>
      <c r="DM8" s="1432"/>
      <c r="DO8" s="1417" t="s">
        <v>957</v>
      </c>
      <c r="DP8" s="1432"/>
      <c r="DQ8" s="1432"/>
      <c r="DS8" s="1417" t="s">
        <v>957</v>
      </c>
      <c r="DT8" s="1432"/>
      <c r="DU8" s="1432"/>
      <c r="DW8" s="1417" t="s">
        <v>957</v>
      </c>
      <c r="DX8" s="1432"/>
      <c r="DY8" s="1432"/>
      <c r="EA8" s="1417" t="s">
        <v>859</v>
      </c>
      <c r="EB8" s="1432"/>
      <c r="EC8" s="1432"/>
      <c r="EE8" s="1417" t="s">
        <v>957</v>
      </c>
      <c r="EF8" s="1432"/>
      <c r="EG8" s="1432"/>
      <c r="EI8" s="1417" t="s">
        <v>957</v>
      </c>
      <c r="EJ8" s="1432"/>
      <c r="EK8" s="1432"/>
      <c r="EM8" s="1417" t="s">
        <v>859</v>
      </c>
      <c r="EN8" s="1432"/>
      <c r="EO8" s="1432"/>
      <c r="EQ8" s="1417" t="s">
        <v>957</v>
      </c>
      <c r="ER8" s="1432"/>
      <c r="ES8" s="1432"/>
      <c r="EU8" s="1417" t="s">
        <v>957</v>
      </c>
      <c r="EV8" s="1432"/>
      <c r="EW8" s="1432"/>
      <c r="EY8" s="1417" t="s">
        <v>957</v>
      </c>
      <c r="EZ8" s="1432"/>
      <c r="FA8" s="1432"/>
      <c r="FC8" s="1417" t="s">
        <v>957</v>
      </c>
      <c r="FD8" s="1432"/>
      <c r="FE8" s="1432"/>
      <c r="FG8" s="1417" t="s">
        <v>957</v>
      </c>
      <c r="FH8" s="1432"/>
      <c r="FI8" s="1432"/>
      <c r="FK8" s="1417" t="s">
        <v>859</v>
      </c>
      <c r="FL8" s="1432"/>
      <c r="FM8" s="1432"/>
    </row>
    <row r="9" spans="2:169" ht="21" customHeight="1" x14ac:dyDescent="0.15">
      <c r="B9" s="1429" t="s">
        <v>958</v>
      </c>
      <c r="C9" s="1433"/>
      <c r="D9" s="1415"/>
      <c r="E9" s="1415"/>
      <c r="F9" s="1429" t="s">
        <v>959</v>
      </c>
      <c r="G9" s="1431">
        <f>G16</f>
        <v>0</v>
      </c>
      <c r="H9" s="1429" t="s">
        <v>952</v>
      </c>
      <c r="K9" s="1434" t="s">
        <v>960</v>
      </c>
      <c r="L9" s="1435"/>
      <c r="M9" s="1435"/>
      <c r="N9" s="1415"/>
      <c r="O9" s="1434" t="s">
        <v>960</v>
      </c>
      <c r="P9" s="1435"/>
      <c r="Q9" s="1435"/>
      <c r="R9" s="1415"/>
      <c r="S9" s="1434" t="s">
        <v>960</v>
      </c>
      <c r="T9" s="1435"/>
      <c r="U9" s="1435"/>
      <c r="W9" s="1434" t="s">
        <v>960</v>
      </c>
      <c r="X9" s="1435"/>
      <c r="Y9" s="1435"/>
      <c r="AA9" s="1434" t="s">
        <v>960</v>
      </c>
      <c r="AB9" s="1435"/>
      <c r="AC9" s="1435"/>
      <c r="AE9" s="1434" t="s">
        <v>860</v>
      </c>
      <c r="AF9" s="1435"/>
      <c r="AG9" s="1435"/>
      <c r="AI9" s="1434" t="s">
        <v>860</v>
      </c>
      <c r="AJ9" s="1435"/>
      <c r="AK9" s="1435"/>
      <c r="AM9" s="1434" t="s">
        <v>960</v>
      </c>
      <c r="AN9" s="1435"/>
      <c r="AO9" s="1435"/>
      <c r="AQ9" s="1434" t="s">
        <v>860</v>
      </c>
      <c r="AR9" s="1435"/>
      <c r="AS9" s="1435"/>
      <c r="AU9" s="1434" t="s">
        <v>960</v>
      </c>
      <c r="AV9" s="1435"/>
      <c r="AW9" s="1435"/>
      <c r="AY9" s="1434" t="s">
        <v>960</v>
      </c>
      <c r="AZ9" s="1435"/>
      <c r="BA9" s="1435"/>
      <c r="BC9" s="1434" t="s">
        <v>960</v>
      </c>
      <c r="BD9" s="1435"/>
      <c r="BE9" s="1435"/>
      <c r="BG9" s="1434" t="s">
        <v>960</v>
      </c>
      <c r="BH9" s="1435"/>
      <c r="BI9" s="1435"/>
      <c r="BK9" s="1434" t="s">
        <v>960</v>
      </c>
      <c r="BL9" s="1435"/>
      <c r="BM9" s="1435"/>
      <c r="BO9" s="1434" t="s">
        <v>960</v>
      </c>
      <c r="BP9" s="1435"/>
      <c r="BQ9" s="1435"/>
      <c r="BS9" s="1434" t="s">
        <v>960</v>
      </c>
      <c r="BT9" s="1435"/>
      <c r="BU9" s="1435"/>
      <c r="BW9" s="1434" t="s">
        <v>960</v>
      </c>
      <c r="BX9" s="1435"/>
      <c r="BY9" s="1435"/>
      <c r="CA9" s="1434" t="s">
        <v>960</v>
      </c>
      <c r="CB9" s="1435"/>
      <c r="CC9" s="1435"/>
      <c r="CE9" s="1434" t="s">
        <v>860</v>
      </c>
      <c r="CF9" s="1435"/>
      <c r="CG9" s="1435"/>
      <c r="CI9" s="1434" t="s">
        <v>860</v>
      </c>
      <c r="CJ9" s="1435"/>
      <c r="CK9" s="1435"/>
      <c r="CM9" s="1434" t="s">
        <v>960</v>
      </c>
      <c r="CN9" s="1435"/>
      <c r="CO9" s="1435"/>
      <c r="CQ9" s="1434" t="s">
        <v>860</v>
      </c>
      <c r="CR9" s="1435"/>
      <c r="CS9" s="1435"/>
      <c r="CU9" s="1434" t="s">
        <v>960</v>
      </c>
      <c r="CV9" s="1435"/>
      <c r="CW9" s="1435"/>
      <c r="CY9" s="1434" t="s">
        <v>960</v>
      </c>
      <c r="CZ9" s="1435"/>
      <c r="DA9" s="1435"/>
      <c r="DC9" s="1434" t="s">
        <v>960</v>
      </c>
      <c r="DD9" s="1435"/>
      <c r="DE9" s="1435"/>
      <c r="DG9" s="1434" t="s">
        <v>960</v>
      </c>
      <c r="DH9" s="1435"/>
      <c r="DI9" s="1435"/>
      <c r="DK9" s="1434" t="s">
        <v>960</v>
      </c>
      <c r="DL9" s="1435"/>
      <c r="DM9" s="1435"/>
      <c r="DO9" s="1434" t="s">
        <v>960</v>
      </c>
      <c r="DP9" s="1435"/>
      <c r="DQ9" s="1435"/>
      <c r="DS9" s="1434" t="s">
        <v>960</v>
      </c>
      <c r="DT9" s="1435"/>
      <c r="DU9" s="1435"/>
      <c r="DW9" s="1434" t="s">
        <v>960</v>
      </c>
      <c r="DX9" s="1435"/>
      <c r="DY9" s="1435"/>
      <c r="EA9" s="1434" t="s">
        <v>960</v>
      </c>
      <c r="EB9" s="1435"/>
      <c r="EC9" s="1435"/>
      <c r="EE9" s="1434" t="s">
        <v>960</v>
      </c>
      <c r="EF9" s="1435"/>
      <c r="EG9" s="1435"/>
      <c r="EI9" s="1434" t="s">
        <v>960</v>
      </c>
      <c r="EJ9" s="1435"/>
      <c r="EK9" s="1435"/>
      <c r="EM9" s="1434" t="s">
        <v>960</v>
      </c>
      <c r="EN9" s="1435"/>
      <c r="EO9" s="1435"/>
      <c r="EQ9" s="1434" t="s">
        <v>960</v>
      </c>
      <c r="ER9" s="1435"/>
      <c r="ES9" s="1435"/>
      <c r="EU9" s="1434" t="s">
        <v>960</v>
      </c>
      <c r="EV9" s="1435"/>
      <c r="EW9" s="1435"/>
      <c r="EY9" s="1434" t="s">
        <v>960</v>
      </c>
      <c r="EZ9" s="1435"/>
      <c r="FA9" s="1435"/>
      <c r="FC9" s="1434" t="s">
        <v>960</v>
      </c>
      <c r="FD9" s="1435"/>
      <c r="FE9" s="1435"/>
      <c r="FG9" s="1434" t="s">
        <v>960</v>
      </c>
      <c r="FH9" s="1435"/>
      <c r="FI9" s="1435"/>
      <c r="FK9" s="1434" t="s">
        <v>960</v>
      </c>
      <c r="FL9" s="1435"/>
      <c r="FM9" s="1435"/>
    </row>
    <row r="10" spans="2:169" ht="21" customHeight="1" x14ac:dyDescent="0.15">
      <c r="B10" s="1429" t="s">
        <v>961</v>
      </c>
      <c r="C10" s="1433"/>
      <c r="D10" s="1436"/>
      <c r="E10" s="1415"/>
      <c r="F10" s="1429" t="s">
        <v>962</v>
      </c>
      <c r="G10" s="1431">
        <f>G17</f>
        <v>0</v>
      </c>
      <c r="H10" s="1429" t="s">
        <v>952</v>
      </c>
      <c r="K10" s="1417" t="s">
        <v>963</v>
      </c>
      <c r="L10" s="2041"/>
      <c r="M10" s="2042"/>
      <c r="N10" s="1415"/>
      <c r="O10" s="1417" t="s">
        <v>963</v>
      </c>
      <c r="P10" s="2041"/>
      <c r="Q10" s="2042"/>
      <c r="R10" s="1415"/>
      <c r="S10" s="1417" t="s">
        <v>963</v>
      </c>
      <c r="T10" s="2041"/>
      <c r="U10" s="2042"/>
      <c r="W10" s="1417" t="s">
        <v>963</v>
      </c>
      <c r="X10" s="2041"/>
      <c r="Y10" s="2042"/>
      <c r="AA10" s="1417" t="s">
        <v>963</v>
      </c>
      <c r="AB10" s="2041"/>
      <c r="AC10" s="2042"/>
      <c r="AE10" s="1417" t="s">
        <v>963</v>
      </c>
      <c r="AF10" s="2041"/>
      <c r="AG10" s="2042"/>
      <c r="AI10" s="1417" t="s">
        <v>963</v>
      </c>
      <c r="AJ10" s="2041"/>
      <c r="AK10" s="2042"/>
      <c r="AM10" s="1417" t="s">
        <v>963</v>
      </c>
      <c r="AN10" s="2041"/>
      <c r="AO10" s="2042"/>
      <c r="AQ10" s="1417" t="s">
        <v>963</v>
      </c>
      <c r="AR10" s="2041"/>
      <c r="AS10" s="2042"/>
      <c r="AU10" s="1417" t="s">
        <v>963</v>
      </c>
      <c r="AV10" s="2041"/>
      <c r="AW10" s="2042"/>
      <c r="AY10" s="1417" t="s">
        <v>861</v>
      </c>
      <c r="AZ10" s="2041"/>
      <c r="BA10" s="2042"/>
      <c r="BC10" s="1417" t="s">
        <v>963</v>
      </c>
      <c r="BD10" s="2041"/>
      <c r="BE10" s="2042"/>
      <c r="BG10" s="1417" t="s">
        <v>861</v>
      </c>
      <c r="BH10" s="2041"/>
      <c r="BI10" s="2042"/>
      <c r="BK10" s="1417" t="s">
        <v>963</v>
      </c>
      <c r="BL10" s="2041"/>
      <c r="BM10" s="2042"/>
      <c r="BO10" s="1417" t="s">
        <v>963</v>
      </c>
      <c r="BP10" s="2041"/>
      <c r="BQ10" s="2042"/>
      <c r="BS10" s="1417" t="s">
        <v>963</v>
      </c>
      <c r="BT10" s="2041"/>
      <c r="BU10" s="2042"/>
      <c r="BW10" s="1417" t="s">
        <v>861</v>
      </c>
      <c r="BX10" s="2041"/>
      <c r="BY10" s="2042"/>
      <c r="CA10" s="1417" t="s">
        <v>963</v>
      </c>
      <c r="CB10" s="2041"/>
      <c r="CC10" s="2042"/>
      <c r="CE10" s="1417" t="s">
        <v>963</v>
      </c>
      <c r="CF10" s="2041"/>
      <c r="CG10" s="2042"/>
      <c r="CI10" s="1417" t="s">
        <v>963</v>
      </c>
      <c r="CJ10" s="2041"/>
      <c r="CK10" s="2042"/>
      <c r="CM10" s="1417" t="s">
        <v>861</v>
      </c>
      <c r="CN10" s="2041"/>
      <c r="CO10" s="2042"/>
      <c r="CQ10" s="1417" t="s">
        <v>963</v>
      </c>
      <c r="CR10" s="2041"/>
      <c r="CS10" s="2042"/>
      <c r="CU10" s="1417" t="s">
        <v>963</v>
      </c>
      <c r="CV10" s="2041"/>
      <c r="CW10" s="2042"/>
      <c r="CY10" s="1417" t="s">
        <v>963</v>
      </c>
      <c r="CZ10" s="2041"/>
      <c r="DA10" s="2042"/>
      <c r="DC10" s="1417" t="s">
        <v>963</v>
      </c>
      <c r="DD10" s="2041"/>
      <c r="DE10" s="2042"/>
      <c r="DG10" s="1417" t="s">
        <v>963</v>
      </c>
      <c r="DH10" s="2041"/>
      <c r="DI10" s="2042"/>
      <c r="DK10" s="1417" t="s">
        <v>963</v>
      </c>
      <c r="DL10" s="2041"/>
      <c r="DM10" s="2042"/>
      <c r="DO10" s="1417" t="s">
        <v>963</v>
      </c>
      <c r="DP10" s="2041"/>
      <c r="DQ10" s="2042"/>
      <c r="DS10" s="1417" t="s">
        <v>963</v>
      </c>
      <c r="DT10" s="2041"/>
      <c r="DU10" s="2042"/>
      <c r="DW10" s="1417" t="s">
        <v>963</v>
      </c>
      <c r="DX10" s="2041"/>
      <c r="DY10" s="2042"/>
      <c r="EA10" s="1417" t="s">
        <v>963</v>
      </c>
      <c r="EB10" s="2041"/>
      <c r="EC10" s="2042"/>
      <c r="EE10" s="1417" t="s">
        <v>963</v>
      </c>
      <c r="EF10" s="2041"/>
      <c r="EG10" s="2042"/>
      <c r="EI10" s="1417" t="s">
        <v>963</v>
      </c>
      <c r="EJ10" s="2041"/>
      <c r="EK10" s="2042"/>
      <c r="EM10" s="1417" t="s">
        <v>963</v>
      </c>
      <c r="EN10" s="2041"/>
      <c r="EO10" s="2042"/>
      <c r="EQ10" s="1417" t="s">
        <v>963</v>
      </c>
      <c r="ER10" s="2041"/>
      <c r="ES10" s="2042"/>
      <c r="EU10" s="1417" t="s">
        <v>963</v>
      </c>
      <c r="EV10" s="2041"/>
      <c r="EW10" s="2042"/>
      <c r="EY10" s="1417" t="s">
        <v>963</v>
      </c>
      <c r="EZ10" s="2041"/>
      <c r="FA10" s="2042"/>
      <c r="FC10" s="1417" t="s">
        <v>963</v>
      </c>
      <c r="FD10" s="2041"/>
      <c r="FE10" s="2042"/>
      <c r="FG10" s="1417" t="s">
        <v>963</v>
      </c>
      <c r="FH10" s="2041"/>
      <c r="FI10" s="2042"/>
      <c r="FK10" s="1417" t="s">
        <v>963</v>
      </c>
      <c r="FL10" s="2041"/>
      <c r="FM10" s="2042"/>
    </row>
    <row r="11" spans="2:169" ht="21" customHeight="1" x14ac:dyDescent="0.15">
      <c r="B11" s="1415"/>
      <c r="C11" s="1415"/>
      <c r="D11" s="1415"/>
      <c r="E11" s="1415"/>
      <c r="F11" s="1415"/>
      <c r="G11" s="1415"/>
      <c r="H11" s="1415"/>
      <c r="K11" s="1417" t="s">
        <v>964</v>
      </c>
      <c r="L11" s="2038"/>
      <c r="M11" s="2039"/>
      <c r="N11" s="1415"/>
      <c r="O11" s="1417" t="s">
        <v>964</v>
      </c>
      <c r="P11" s="2038"/>
      <c r="Q11" s="2039"/>
      <c r="R11" s="1415"/>
      <c r="S11" s="1417" t="s">
        <v>964</v>
      </c>
      <c r="T11" s="2038"/>
      <c r="U11" s="2039"/>
      <c r="W11" s="1417" t="s">
        <v>964</v>
      </c>
      <c r="X11" s="2038"/>
      <c r="Y11" s="2039"/>
      <c r="AA11" s="1417" t="s">
        <v>964</v>
      </c>
      <c r="AB11" s="2038"/>
      <c r="AC11" s="2039"/>
      <c r="AE11" s="1417" t="s">
        <v>964</v>
      </c>
      <c r="AF11" s="2038"/>
      <c r="AG11" s="2039"/>
      <c r="AI11" s="1417" t="s">
        <v>964</v>
      </c>
      <c r="AJ11" s="2038"/>
      <c r="AK11" s="2039"/>
      <c r="AM11" s="1417" t="s">
        <v>862</v>
      </c>
      <c r="AN11" s="2038"/>
      <c r="AO11" s="2039"/>
      <c r="AQ11" s="1417" t="s">
        <v>964</v>
      </c>
      <c r="AR11" s="2038"/>
      <c r="AS11" s="2039"/>
      <c r="AU11" s="1417" t="s">
        <v>964</v>
      </c>
      <c r="AV11" s="2038"/>
      <c r="AW11" s="2039"/>
      <c r="AY11" s="1417" t="s">
        <v>964</v>
      </c>
      <c r="AZ11" s="2038"/>
      <c r="BA11" s="2039"/>
      <c r="BC11" s="1417" t="s">
        <v>862</v>
      </c>
      <c r="BD11" s="2038"/>
      <c r="BE11" s="2039"/>
      <c r="BG11" s="1417" t="s">
        <v>964</v>
      </c>
      <c r="BH11" s="2038"/>
      <c r="BI11" s="2039"/>
      <c r="BK11" s="1417" t="s">
        <v>964</v>
      </c>
      <c r="BL11" s="2038"/>
      <c r="BM11" s="2039"/>
      <c r="BO11" s="1417" t="s">
        <v>862</v>
      </c>
      <c r="BP11" s="2038"/>
      <c r="BQ11" s="2039"/>
      <c r="BS11" s="1417" t="s">
        <v>964</v>
      </c>
      <c r="BT11" s="2038"/>
      <c r="BU11" s="2039"/>
      <c r="BW11" s="1417" t="s">
        <v>964</v>
      </c>
      <c r="BX11" s="2038"/>
      <c r="BY11" s="2039"/>
      <c r="CA11" s="1417" t="s">
        <v>964</v>
      </c>
      <c r="CB11" s="2038"/>
      <c r="CC11" s="2039"/>
      <c r="CE11" s="1417" t="s">
        <v>964</v>
      </c>
      <c r="CF11" s="2038"/>
      <c r="CG11" s="2039"/>
      <c r="CI11" s="1417" t="s">
        <v>862</v>
      </c>
      <c r="CJ11" s="2038"/>
      <c r="CK11" s="2039"/>
      <c r="CM11" s="1417" t="s">
        <v>964</v>
      </c>
      <c r="CN11" s="2038"/>
      <c r="CO11" s="2039"/>
      <c r="CQ11" s="1417" t="s">
        <v>862</v>
      </c>
      <c r="CR11" s="2038"/>
      <c r="CS11" s="2039"/>
      <c r="CU11" s="1417" t="s">
        <v>964</v>
      </c>
      <c r="CV11" s="2038"/>
      <c r="CW11" s="2039"/>
      <c r="CY11" s="1417" t="s">
        <v>964</v>
      </c>
      <c r="CZ11" s="2038"/>
      <c r="DA11" s="2039"/>
      <c r="DC11" s="1417" t="s">
        <v>862</v>
      </c>
      <c r="DD11" s="2038"/>
      <c r="DE11" s="2039"/>
      <c r="DG11" s="1417" t="s">
        <v>964</v>
      </c>
      <c r="DH11" s="2038"/>
      <c r="DI11" s="2039"/>
      <c r="DK11" s="1417" t="s">
        <v>964</v>
      </c>
      <c r="DL11" s="2038"/>
      <c r="DM11" s="2039"/>
      <c r="DO11" s="1417" t="s">
        <v>964</v>
      </c>
      <c r="DP11" s="2038"/>
      <c r="DQ11" s="2039"/>
      <c r="DS11" s="1417" t="s">
        <v>964</v>
      </c>
      <c r="DT11" s="2038"/>
      <c r="DU11" s="2039"/>
      <c r="DW11" s="1417" t="s">
        <v>964</v>
      </c>
      <c r="DX11" s="2038"/>
      <c r="DY11" s="2039"/>
      <c r="EA11" s="1417" t="s">
        <v>964</v>
      </c>
      <c r="EB11" s="2038"/>
      <c r="EC11" s="2039"/>
      <c r="EE11" s="1417" t="s">
        <v>964</v>
      </c>
      <c r="EF11" s="2038"/>
      <c r="EG11" s="2039"/>
      <c r="EI11" s="1417" t="s">
        <v>964</v>
      </c>
      <c r="EJ11" s="2038"/>
      <c r="EK11" s="2039"/>
      <c r="EM11" s="1417" t="s">
        <v>862</v>
      </c>
      <c r="EN11" s="2038"/>
      <c r="EO11" s="2039"/>
      <c r="EQ11" s="1417" t="s">
        <v>964</v>
      </c>
      <c r="ER11" s="2038"/>
      <c r="ES11" s="2039"/>
      <c r="EU11" s="1417" t="s">
        <v>964</v>
      </c>
      <c r="EV11" s="2038"/>
      <c r="EW11" s="2039"/>
      <c r="EY11" s="1417" t="s">
        <v>964</v>
      </c>
      <c r="EZ11" s="2038"/>
      <c r="FA11" s="2039"/>
      <c r="FC11" s="1417" t="s">
        <v>964</v>
      </c>
      <c r="FD11" s="2038"/>
      <c r="FE11" s="2039"/>
      <c r="FG11" s="1417" t="s">
        <v>964</v>
      </c>
      <c r="FH11" s="2038"/>
      <c r="FI11" s="2039"/>
      <c r="FK11" s="1417" t="s">
        <v>964</v>
      </c>
      <c r="FL11" s="2038"/>
      <c r="FM11" s="2039"/>
    </row>
    <row r="12" spans="2:169" ht="5.25" customHeight="1" x14ac:dyDescent="0.15">
      <c r="B12" s="1415"/>
      <c r="C12" s="1415"/>
      <c r="D12" s="1415"/>
      <c r="E12" s="1415"/>
      <c r="F12" s="1415"/>
      <c r="G12" s="1415"/>
      <c r="H12" s="1415"/>
      <c r="K12" s="1415"/>
      <c r="L12" s="1415"/>
      <c r="M12" s="1415"/>
      <c r="N12" s="1415"/>
      <c r="O12" s="1415"/>
      <c r="P12" s="1415"/>
      <c r="Q12" s="1415"/>
      <c r="R12" s="1415"/>
      <c r="S12" s="1415"/>
      <c r="T12" s="1415"/>
      <c r="U12" s="1415"/>
      <c r="W12" s="1415"/>
      <c r="X12" s="1415"/>
      <c r="Y12" s="1415"/>
      <c r="AA12" s="1415"/>
      <c r="AB12" s="1415"/>
      <c r="AC12" s="1415"/>
      <c r="AE12" s="1415"/>
      <c r="AF12" s="1415"/>
      <c r="AG12" s="1415"/>
      <c r="AI12" s="1415"/>
      <c r="AJ12" s="1415"/>
      <c r="AK12" s="1415"/>
      <c r="AM12" s="1415"/>
      <c r="AN12" s="1415"/>
      <c r="AO12" s="1415"/>
      <c r="AQ12" s="1415"/>
      <c r="AR12" s="1415"/>
      <c r="AS12" s="1415"/>
      <c r="AU12" s="1415"/>
      <c r="AV12" s="1415"/>
      <c r="AW12" s="1415"/>
      <c r="AY12" s="1415"/>
      <c r="AZ12" s="1415"/>
      <c r="BA12" s="1415"/>
      <c r="BC12" s="1415"/>
      <c r="BD12" s="1415"/>
      <c r="BE12" s="1415"/>
      <c r="BG12" s="1415"/>
      <c r="BH12" s="1415"/>
      <c r="BI12" s="1415"/>
      <c r="BK12" s="1415"/>
      <c r="BL12" s="1415"/>
      <c r="BM12" s="1415"/>
      <c r="BO12" s="1415"/>
      <c r="BP12" s="1415"/>
      <c r="BQ12" s="1415"/>
      <c r="BS12" s="1415"/>
      <c r="BT12" s="1415"/>
      <c r="BU12" s="1415"/>
      <c r="BW12" s="1415"/>
      <c r="BX12" s="1415"/>
      <c r="BY12" s="1415"/>
      <c r="CA12" s="1415"/>
      <c r="CB12" s="1415"/>
      <c r="CC12" s="1415"/>
      <c r="CE12" s="1415"/>
      <c r="CF12" s="1415"/>
      <c r="CG12" s="1415"/>
      <c r="CI12" s="1415"/>
      <c r="CJ12" s="1415"/>
      <c r="CK12" s="1415"/>
      <c r="CM12" s="1415"/>
      <c r="CN12" s="1415"/>
      <c r="CO12" s="1415"/>
      <c r="CQ12" s="1415"/>
      <c r="CR12" s="1415"/>
      <c r="CS12" s="1415"/>
      <c r="CU12" s="1415"/>
      <c r="CV12" s="1415"/>
      <c r="CW12" s="1415"/>
      <c r="CY12" s="1415"/>
      <c r="CZ12" s="1415"/>
      <c r="DA12" s="1415"/>
      <c r="DC12" s="1415"/>
      <c r="DD12" s="1415"/>
      <c r="DE12" s="1415"/>
      <c r="DG12" s="1415"/>
      <c r="DH12" s="1415"/>
      <c r="DI12" s="1415"/>
      <c r="DK12" s="1415"/>
      <c r="DL12" s="1415"/>
      <c r="DM12" s="1415"/>
      <c r="DO12" s="1415"/>
      <c r="DP12" s="1415"/>
      <c r="DQ12" s="1415"/>
      <c r="DS12" s="1415"/>
      <c r="DT12" s="1415"/>
      <c r="DU12" s="1415"/>
      <c r="DW12" s="1415"/>
      <c r="DX12" s="1415"/>
      <c r="DY12" s="1415"/>
      <c r="EA12" s="1415"/>
      <c r="EB12" s="1415"/>
      <c r="EC12" s="1415"/>
      <c r="EE12" s="1415"/>
      <c r="EF12" s="1415"/>
      <c r="EG12" s="1415"/>
      <c r="EI12" s="1415"/>
      <c r="EJ12" s="1415"/>
      <c r="EK12" s="1415"/>
      <c r="EM12" s="1415"/>
      <c r="EN12" s="1415"/>
      <c r="EO12" s="1415"/>
      <c r="EQ12" s="1415"/>
      <c r="ER12" s="1415"/>
      <c r="ES12" s="1415"/>
      <c r="EU12" s="1415"/>
      <c r="EV12" s="1415"/>
      <c r="EW12" s="1415"/>
      <c r="EY12" s="1415"/>
      <c r="EZ12" s="1415"/>
      <c r="FA12" s="1415"/>
      <c r="FC12" s="1415"/>
      <c r="FD12" s="1415"/>
      <c r="FE12" s="1415"/>
      <c r="FG12" s="1415"/>
      <c r="FH12" s="1415"/>
      <c r="FI12" s="1415"/>
      <c r="FK12" s="1415"/>
      <c r="FL12" s="1415"/>
      <c r="FM12" s="1415"/>
    </row>
    <row r="13" spans="2:169" ht="18.75" customHeight="1" x14ac:dyDescent="0.15">
      <c r="B13" s="1415" t="s">
        <v>965</v>
      </c>
      <c r="C13" s="1415"/>
      <c r="D13" s="1415"/>
      <c r="E13" s="1415"/>
      <c r="F13" s="1415"/>
      <c r="G13" s="1415"/>
      <c r="H13" s="1415"/>
      <c r="K13" s="1415" t="s">
        <v>966</v>
      </c>
      <c r="L13" s="1415"/>
      <c r="M13" s="1415"/>
      <c r="N13" s="1415"/>
      <c r="O13" s="1415" t="s">
        <v>966</v>
      </c>
      <c r="P13" s="1415"/>
      <c r="Q13" s="1415"/>
      <c r="R13" s="1415"/>
      <c r="S13" s="1415" t="s">
        <v>966</v>
      </c>
      <c r="T13" s="1415"/>
      <c r="U13" s="1415"/>
      <c r="W13" s="1415" t="s">
        <v>966</v>
      </c>
      <c r="X13" s="1415"/>
      <c r="Y13" s="1415"/>
      <c r="AA13" s="1415" t="s">
        <v>966</v>
      </c>
      <c r="AB13" s="1415"/>
      <c r="AC13" s="1415"/>
      <c r="AE13" s="1415" t="s">
        <v>966</v>
      </c>
      <c r="AF13" s="1415"/>
      <c r="AG13" s="1415"/>
      <c r="AI13" s="1415" t="s">
        <v>966</v>
      </c>
      <c r="AJ13" s="1415"/>
      <c r="AK13" s="1415"/>
      <c r="AM13" s="1415" t="s">
        <v>863</v>
      </c>
      <c r="AN13" s="1415"/>
      <c r="AO13" s="1415"/>
      <c r="AQ13" s="1415" t="s">
        <v>863</v>
      </c>
      <c r="AR13" s="1415"/>
      <c r="AS13" s="1415"/>
      <c r="AU13" s="1415" t="s">
        <v>863</v>
      </c>
      <c r="AV13" s="1415"/>
      <c r="AW13" s="1415"/>
      <c r="AY13" s="1415" t="s">
        <v>966</v>
      </c>
      <c r="AZ13" s="1415"/>
      <c r="BA13" s="1415"/>
      <c r="BC13" s="1415" t="s">
        <v>966</v>
      </c>
      <c r="BD13" s="1415"/>
      <c r="BE13" s="1415"/>
      <c r="BG13" s="1415" t="s">
        <v>966</v>
      </c>
      <c r="BH13" s="1415"/>
      <c r="BI13" s="1415"/>
      <c r="BK13" s="1415" t="s">
        <v>863</v>
      </c>
      <c r="BL13" s="1415"/>
      <c r="BM13" s="1415"/>
      <c r="BO13" s="1415" t="s">
        <v>966</v>
      </c>
      <c r="BP13" s="1415"/>
      <c r="BQ13" s="1415"/>
      <c r="BS13" s="1415" t="s">
        <v>966</v>
      </c>
      <c r="BT13" s="1415"/>
      <c r="BU13" s="1415"/>
      <c r="BW13" s="1415" t="s">
        <v>863</v>
      </c>
      <c r="BX13" s="1415"/>
      <c r="BY13" s="1415"/>
      <c r="CA13" s="1415" t="s">
        <v>863</v>
      </c>
      <c r="CB13" s="1415"/>
      <c r="CC13" s="1415"/>
      <c r="CE13" s="1415" t="s">
        <v>966</v>
      </c>
      <c r="CF13" s="1415"/>
      <c r="CG13" s="1415"/>
      <c r="CI13" s="1415" t="s">
        <v>863</v>
      </c>
      <c r="CJ13" s="1415"/>
      <c r="CK13" s="1415"/>
      <c r="CM13" s="1415" t="s">
        <v>966</v>
      </c>
      <c r="CN13" s="1415"/>
      <c r="CO13" s="1415"/>
      <c r="CQ13" s="1415" t="s">
        <v>966</v>
      </c>
      <c r="CR13" s="1415"/>
      <c r="CS13" s="1415"/>
      <c r="CU13" s="1415" t="s">
        <v>966</v>
      </c>
      <c r="CV13" s="1415"/>
      <c r="CW13" s="1415"/>
      <c r="CY13" s="1415" t="s">
        <v>966</v>
      </c>
      <c r="CZ13" s="1415"/>
      <c r="DA13" s="1415"/>
      <c r="DC13" s="1415" t="s">
        <v>966</v>
      </c>
      <c r="DD13" s="1415"/>
      <c r="DE13" s="1415"/>
      <c r="DG13" s="1415" t="s">
        <v>966</v>
      </c>
      <c r="DH13" s="1415"/>
      <c r="DI13" s="1415"/>
      <c r="DK13" s="1415" t="s">
        <v>966</v>
      </c>
      <c r="DL13" s="1415"/>
      <c r="DM13" s="1415"/>
      <c r="DO13" s="1415" t="s">
        <v>966</v>
      </c>
      <c r="DP13" s="1415"/>
      <c r="DQ13" s="1415"/>
      <c r="DS13" s="1415" t="s">
        <v>966</v>
      </c>
      <c r="DT13" s="1415"/>
      <c r="DU13" s="1415"/>
      <c r="DW13" s="1415" t="s">
        <v>966</v>
      </c>
      <c r="DX13" s="1415"/>
      <c r="DY13" s="1415"/>
      <c r="EA13" s="1415" t="s">
        <v>966</v>
      </c>
      <c r="EB13" s="1415"/>
      <c r="EC13" s="1415"/>
      <c r="EE13" s="1415" t="s">
        <v>966</v>
      </c>
      <c r="EF13" s="1415"/>
      <c r="EG13" s="1415"/>
      <c r="EI13" s="1415" t="s">
        <v>966</v>
      </c>
      <c r="EJ13" s="1415"/>
      <c r="EK13" s="1415"/>
      <c r="EM13" s="1415" t="s">
        <v>966</v>
      </c>
      <c r="EN13" s="1415"/>
      <c r="EO13" s="1415"/>
      <c r="EQ13" s="1415" t="s">
        <v>966</v>
      </c>
      <c r="ER13" s="1415"/>
      <c r="ES13" s="1415"/>
      <c r="EU13" s="1415" t="s">
        <v>966</v>
      </c>
      <c r="EV13" s="1415"/>
      <c r="EW13" s="1415"/>
      <c r="EY13" s="1415" t="s">
        <v>966</v>
      </c>
      <c r="EZ13" s="1415"/>
      <c r="FA13" s="1415"/>
      <c r="FC13" s="1415" t="s">
        <v>966</v>
      </c>
      <c r="FD13" s="1415"/>
      <c r="FE13" s="1415"/>
      <c r="FG13" s="1415" t="s">
        <v>966</v>
      </c>
      <c r="FH13" s="1415"/>
      <c r="FI13" s="1415"/>
      <c r="FK13" s="1415" t="s">
        <v>966</v>
      </c>
      <c r="FL13" s="1415"/>
      <c r="FM13" s="1415"/>
    </row>
    <row r="14" spans="2:169" ht="18.75" customHeight="1" x14ac:dyDescent="0.15">
      <c r="B14" s="1437" t="s">
        <v>967</v>
      </c>
      <c r="C14" s="1437" t="s">
        <v>968</v>
      </c>
      <c r="D14" s="1437" t="s">
        <v>969</v>
      </c>
      <c r="E14" s="2040" t="s">
        <v>970</v>
      </c>
      <c r="F14" s="2040"/>
      <c r="G14" s="1437" t="s">
        <v>971</v>
      </c>
      <c r="H14" s="1437" t="s">
        <v>972</v>
      </c>
      <c r="K14" s="1438" t="s">
        <v>973</v>
      </c>
      <c r="L14" s="2022" t="s">
        <v>974</v>
      </c>
      <c r="M14" s="2023"/>
      <c r="N14" s="1415"/>
      <c r="O14" s="1438" t="s">
        <v>975</v>
      </c>
      <c r="P14" s="2022" t="s">
        <v>974</v>
      </c>
      <c r="Q14" s="2023"/>
      <c r="R14" s="1415"/>
      <c r="S14" s="1438" t="s">
        <v>973</v>
      </c>
      <c r="T14" s="2022" t="s">
        <v>974</v>
      </c>
      <c r="U14" s="2023"/>
      <c r="W14" s="1438" t="s">
        <v>975</v>
      </c>
      <c r="X14" s="2022" t="s">
        <v>974</v>
      </c>
      <c r="Y14" s="2023"/>
      <c r="AA14" s="1438" t="s">
        <v>975</v>
      </c>
      <c r="AB14" s="2022" t="s">
        <v>974</v>
      </c>
      <c r="AC14" s="2023"/>
      <c r="AE14" s="1438" t="s">
        <v>973</v>
      </c>
      <c r="AF14" s="2022" t="s">
        <v>974</v>
      </c>
      <c r="AG14" s="2023"/>
      <c r="AI14" s="1438" t="s">
        <v>975</v>
      </c>
      <c r="AJ14" s="2022" t="s">
        <v>974</v>
      </c>
      <c r="AK14" s="2023"/>
      <c r="AM14" s="1438" t="s">
        <v>973</v>
      </c>
      <c r="AN14" s="2022" t="s">
        <v>974</v>
      </c>
      <c r="AO14" s="2023"/>
      <c r="AQ14" s="1438" t="s">
        <v>973</v>
      </c>
      <c r="AR14" s="2022" t="s">
        <v>974</v>
      </c>
      <c r="AS14" s="2023"/>
      <c r="AU14" s="1438" t="s">
        <v>973</v>
      </c>
      <c r="AV14" s="2022" t="s">
        <v>974</v>
      </c>
      <c r="AW14" s="2023"/>
      <c r="AY14" s="1438" t="s">
        <v>973</v>
      </c>
      <c r="AZ14" s="2022" t="s">
        <v>974</v>
      </c>
      <c r="BA14" s="2023"/>
      <c r="BC14" s="1438" t="s">
        <v>973</v>
      </c>
      <c r="BD14" s="2022" t="s">
        <v>974</v>
      </c>
      <c r="BE14" s="2023"/>
      <c r="BG14" s="1438" t="s">
        <v>973</v>
      </c>
      <c r="BH14" s="2022" t="s">
        <v>974</v>
      </c>
      <c r="BI14" s="2023"/>
      <c r="BK14" s="1438" t="s">
        <v>973</v>
      </c>
      <c r="BL14" s="2022" t="s">
        <v>974</v>
      </c>
      <c r="BM14" s="2023"/>
      <c r="BO14" s="1438" t="s">
        <v>973</v>
      </c>
      <c r="BP14" s="2022" t="s">
        <v>976</v>
      </c>
      <c r="BQ14" s="2023"/>
      <c r="BS14" s="1438" t="s">
        <v>973</v>
      </c>
      <c r="BT14" s="2022" t="s">
        <v>974</v>
      </c>
      <c r="BU14" s="2023"/>
      <c r="BW14" s="1438" t="s">
        <v>973</v>
      </c>
      <c r="BX14" s="2022" t="s">
        <v>974</v>
      </c>
      <c r="BY14" s="2023"/>
      <c r="CA14" s="1438" t="s">
        <v>973</v>
      </c>
      <c r="CB14" s="2022" t="s">
        <v>974</v>
      </c>
      <c r="CC14" s="2023"/>
      <c r="CE14" s="1438" t="s">
        <v>973</v>
      </c>
      <c r="CF14" s="2022" t="s">
        <v>974</v>
      </c>
      <c r="CG14" s="2023"/>
      <c r="CI14" s="1438" t="s">
        <v>973</v>
      </c>
      <c r="CJ14" s="2022" t="s">
        <v>974</v>
      </c>
      <c r="CK14" s="2023"/>
      <c r="CM14" s="1438" t="s">
        <v>973</v>
      </c>
      <c r="CN14" s="2022" t="s">
        <v>974</v>
      </c>
      <c r="CO14" s="2023"/>
      <c r="CQ14" s="1438" t="s">
        <v>973</v>
      </c>
      <c r="CR14" s="2022" t="s">
        <v>974</v>
      </c>
      <c r="CS14" s="2023"/>
      <c r="CU14" s="1438" t="s">
        <v>973</v>
      </c>
      <c r="CV14" s="2022" t="s">
        <v>974</v>
      </c>
      <c r="CW14" s="2023"/>
      <c r="CY14" s="1438" t="s">
        <v>973</v>
      </c>
      <c r="CZ14" s="2022" t="s">
        <v>974</v>
      </c>
      <c r="DA14" s="2023"/>
      <c r="DC14" s="1438" t="s">
        <v>975</v>
      </c>
      <c r="DD14" s="2022" t="s">
        <v>974</v>
      </c>
      <c r="DE14" s="2023"/>
      <c r="DG14" s="1438" t="s">
        <v>975</v>
      </c>
      <c r="DH14" s="2022" t="s">
        <v>974</v>
      </c>
      <c r="DI14" s="2023"/>
      <c r="DK14" s="1438" t="s">
        <v>975</v>
      </c>
      <c r="DL14" s="2022" t="s">
        <v>974</v>
      </c>
      <c r="DM14" s="2023"/>
      <c r="DO14" s="1438" t="s">
        <v>973</v>
      </c>
      <c r="DP14" s="2022" t="s">
        <v>974</v>
      </c>
      <c r="DQ14" s="2023"/>
      <c r="DS14" s="1438" t="s">
        <v>973</v>
      </c>
      <c r="DT14" s="2022" t="s">
        <v>974</v>
      </c>
      <c r="DU14" s="2023"/>
      <c r="DW14" s="1438" t="s">
        <v>975</v>
      </c>
      <c r="DX14" s="2022" t="s">
        <v>974</v>
      </c>
      <c r="DY14" s="2023"/>
      <c r="EA14" s="1438" t="s">
        <v>973</v>
      </c>
      <c r="EB14" s="2022" t="s">
        <v>976</v>
      </c>
      <c r="EC14" s="2023"/>
      <c r="EE14" s="1438" t="s">
        <v>973</v>
      </c>
      <c r="EF14" s="2022" t="s">
        <v>976</v>
      </c>
      <c r="EG14" s="2023"/>
      <c r="EI14" s="1438" t="s">
        <v>973</v>
      </c>
      <c r="EJ14" s="2022" t="s">
        <v>974</v>
      </c>
      <c r="EK14" s="2023"/>
      <c r="EM14" s="1438" t="s">
        <v>973</v>
      </c>
      <c r="EN14" s="2022" t="s">
        <v>974</v>
      </c>
      <c r="EO14" s="2023"/>
      <c r="EQ14" s="1438" t="s">
        <v>973</v>
      </c>
      <c r="ER14" s="2022" t="s">
        <v>974</v>
      </c>
      <c r="ES14" s="2023"/>
      <c r="EU14" s="1438" t="s">
        <v>973</v>
      </c>
      <c r="EV14" s="2022" t="s">
        <v>974</v>
      </c>
      <c r="EW14" s="2023"/>
      <c r="EY14" s="1438" t="s">
        <v>973</v>
      </c>
      <c r="EZ14" s="2022" t="s">
        <v>974</v>
      </c>
      <c r="FA14" s="2023"/>
      <c r="FC14" s="1438" t="s">
        <v>975</v>
      </c>
      <c r="FD14" s="2022" t="s">
        <v>974</v>
      </c>
      <c r="FE14" s="2023"/>
      <c r="FG14" s="1438" t="s">
        <v>973</v>
      </c>
      <c r="FH14" s="2022" t="s">
        <v>974</v>
      </c>
      <c r="FI14" s="2023"/>
      <c r="FK14" s="1438" t="s">
        <v>973</v>
      </c>
      <c r="FL14" s="2022" t="s">
        <v>974</v>
      </c>
      <c r="FM14" s="2023"/>
    </row>
    <row r="15" spans="2:169" ht="18.75" customHeight="1" x14ac:dyDescent="0.15">
      <c r="B15" s="2035">
        <f>C7</f>
        <v>0</v>
      </c>
      <c r="C15" s="2037">
        <f>ROUND(SUM(M5+Q5+U5+Y5+AC5+AG5+AK5+AO5+AS5+AW5+BA5+BE5+BI5+BM5+BQ5+BU5+BY5+CC5+CG5+CK5+CO5+CS5+CW5+DA5+DE5+DI5+DM5+DQ5+DU5+DY5+EC5+EG5+EK5+EO5+ES5+EW5+FA5+FE5+FI5+FM5)/10000,4)</f>
        <v>0</v>
      </c>
      <c r="D15" s="2036">
        <f>COUNTIF(K5:FM5,"&gt;0")</f>
        <v>0</v>
      </c>
      <c r="E15" s="1439" t="s">
        <v>977</v>
      </c>
      <c r="F15" s="1440">
        <f>SUM(L15+P15+T15+X15+AB15+AF15+AJ15+AN15+AR15+AV15+AZ15+BD15+BH15+BL15+BP15+BT15+BX15+CB15+CF15+CJ15+CN15+CR15+CV15+CZ15+DD15+DH15+DL15+DP15+DT15+DX15+EB15+EF15+EJ15+EN15+ER15+EV15+EZ15+FD15+FH15+FL15)</f>
        <v>0</v>
      </c>
      <c r="G15" s="1441"/>
      <c r="H15" s="1441"/>
      <c r="K15" s="1439" t="s">
        <v>977</v>
      </c>
      <c r="L15" s="2033"/>
      <c r="M15" s="2034"/>
      <c r="N15" s="1415"/>
      <c r="O15" s="1439" t="s">
        <v>977</v>
      </c>
      <c r="P15" s="2033"/>
      <c r="Q15" s="2034"/>
      <c r="R15" s="1415"/>
      <c r="S15" s="1439" t="s">
        <v>977</v>
      </c>
      <c r="T15" s="2033"/>
      <c r="U15" s="2034"/>
      <c r="W15" s="1439" t="s">
        <v>977</v>
      </c>
      <c r="X15" s="2033"/>
      <c r="Y15" s="2034"/>
      <c r="AA15" s="1439" t="s">
        <v>977</v>
      </c>
      <c r="AB15" s="2033"/>
      <c r="AC15" s="2034"/>
      <c r="AE15" s="1439" t="s">
        <v>977</v>
      </c>
      <c r="AF15" s="2033"/>
      <c r="AG15" s="2034"/>
      <c r="AI15" s="1439" t="s">
        <v>977</v>
      </c>
      <c r="AJ15" s="2033"/>
      <c r="AK15" s="2034"/>
      <c r="AM15" s="1439" t="s">
        <v>977</v>
      </c>
      <c r="AN15" s="2033"/>
      <c r="AO15" s="2034"/>
      <c r="AQ15" s="1439" t="s">
        <v>977</v>
      </c>
      <c r="AR15" s="2033"/>
      <c r="AS15" s="2034"/>
      <c r="AU15" s="1439" t="s">
        <v>977</v>
      </c>
      <c r="AV15" s="2033"/>
      <c r="AW15" s="2034"/>
      <c r="AY15" s="1439" t="s">
        <v>978</v>
      </c>
      <c r="AZ15" s="2033"/>
      <c r="BA15" s="2034"/>
      <c r="BC15" s="1439" t="s">
        <v>977</v>
      </c>
      <c r="BD15" s="2033"/>
      <c r="BE15" s="2034"/>
      <c r="BG15" s="1439" t="s">
        <v>977</v>
      </c>
      <c r="BH15" s="2033"/>
      <c r="BI15" s="2034"/>
      <c r="BK15" s="1439" t="s">
        <v>977</v>
      </c>
      <c r="BL15" s="2033"/>
      <c r="BM15" s="2034"/>
      <c r="BO15" s="1439" t="s">
        <v>977</v>
      </c>
      <c r="BP15" s="2033"/>
      <c r="BQ15" s="2034"/>
      <c r="BS15" s="1439" t="s">
        <v>977</v>
      </c>
      <c r="BT15" s="2033"/>
      <c r="BU15" s="2034"/>
      <c r="BW15" s="1439" t="s">
        <v>978</v>
      </c>
      <c r="BX15" s="2033"/>
      <c r="BY15" s="2034"/>
      <c r="CA15" s="1439" t="s">
        <v>977</v>
      </c>
      <c r="CB15" s="2033"/>
      <c r="CC15" s="2034"/>
      <c r="CE15" s="1439" t="s">
        <v>977</v>
      </c>
      <c r="CF15" s="2033"/>
      <c r="CG15" s="2034"/>
      <c r="CI15" s="1439" t="s">
        <v>978</v>
      </c>
      <c r="CJ15" s="2033"/>
      <c r="CK15" s="2034"/>
      <c r="CM15" s="1439" t="s">
        <v>978</v>
      </c>
      <c r="CN15" s="2033"/>
      <c r="CO15" s="2034"/>
      <c r="CQ15" s="1439" t="s">
        <v>978</v>
      </c>
      <c r="CR15" s="2033"/>
      <c r="CS15" s="2034"/>
      <c r="CU15" s="1439" t="s">
        <v>977</v>
      </c>
      <c r="CV15" s="2033"/>
      <c r="CW15" s="2034"/>
      <c r="CY15" s="1439" t="s">
        <v>977</v>
      </c>
      <c r="CZ15" s="2033"/>
      <c r="DA15" s="2034"/>
      <c r="DC15" s="1439" t="s">
        <v>977</v>
      </c>
      <c r="DD15" s="2033"/>
      <c r="DE15" s="2034"/>
      <c r="DG15" s="1439" t="s">
        <v>977</v>
      </c>
      <c r="DH15" s="2033"/>
      <c r="DI15" s="2034"/>
      <c r="DK15" s="1439" t="s">
        <v>977</v>
      </c>
      <c r="DL15" s="2033"/>
      <c r="DM15" s="2034"/>
      <c r="DO15" s="1439" t="s">
        <v>977</v>
      </c>
      <c r="DP15" s="2033"/>
      <c r="DQ15" s="2034"/>
      <c r="DS15" s="1439" t="s">
        <v>977</v>
      </c>
      <c r="DT15" s="2033"/>
      <c r="DU15" s="2034"/>
      <c r="DW15" s="1439" t="s">
        <v>977</v>
      </c>
      <c r="DX15" s="2033"/>
      <c r="DY15" s="2034"/>
      <c r="EA15" s="1439" t="s">
        <v>977</v>
      </c>
      <c r="EB15" s="2033"/>
      <c r="EC15" s="2034"/>
      <c r="EE15" s="1439" t="s">
        <v>977</v>
      </c>
      <c r="EF15" s="2033"/>
      <c r="EG15" s="2034"/>
      <c r="EI15" s="1439" t="s">
        <v>977</v>
      </c>
      <c r="EJ15" s="2033"/>
      <c r="EK15" s="2034"/>
      <c r="EM15" s="1439" t="s">
        <v>977</v>
      </c>
      <c r="EN15" s="2033"/>
      <c r="EO15" s="2034"/>
      <c r="EQ15" s="1439" t="s">
        <v>977</v>
      </c>
      <c r="ER15" s="2033"/>
      <c r="ES15" s="2034"/>
      <c r="EU15" s="1439" t="s">
        <v>977</v>
      </c>
      <c r="EV15" s="2033"/>
      <c r="EW15" s="2034"/>
      <c r="EY15" s="1439" t="s">
        <v>977</v>
      </c>
      <c r="EZ15" s="2033"/>
      <c r="FA15" s="2034"/>
      <c r="FC15" s="1439" t="s">
        <v>977</v>
      </c>
      <c r="FD15" s="2033"/>
      <c r="FE15" s="2034"/>
      <c r="FG15" s="1439" t="s">
        <v>977</v>
      </c>
      <c r="FH15" s="2033"/>
      <c r="FI15" s="2034"/>
      <c r="FK15" s="1439" t="s">
        <v>977</v>
      </c>
      <c r="FL15" s="2033"/>
      <c r="FM15" s="2034"/>
    </row>
    <row r="16" spans="2:169" ht="18.75" customHeight="1" x14ac:dyDescent="0.15">
      <c r="B16" s="2036"/>
      <c r="C16" s="2037"/>
      <c r="D16" s="2036"/>
      <c r="E16" s="1439" t="s">
        <v>979</v>
      </c>
      <c r="F16" s="1440">
        <f>SUM(L16+P16+T16+X16+AB16+AF16+AJ16+AN16+AR16+AV16+AZ16+BD16+BH16+BL16+BP16+BT16+BX16+CB16+CF16+CJ16+CN16+CR16+CV16+CZ16+DD16+DH16+DL16+DP16+DT16+DX16+EB16+EF16+EJ16+EN16+ER16+EV16+EZ16+FD16+FH16+FL16)</f>
        <v>0</v>
      </c>
      <c r="G16" s="1441"/>
      <c r="H16" s="1441"/>
      <c r="K16" s="1439" t="s">
        <v>979</v>
      </c>
      <c r="L16" s="2033"/>
      <c r="M16" s="2034"/>
      <c r="N16" s="1415"/>
      <c r="O16" s="1439" t="s">
        <v>979</v>
      </c>
      <c r="P16" s="2033"/>
      <c r="Q16" s="2034"/>
      <c r="R16" s="1415"/>
      <c r="S16" s="1439" t="s">
        <v>979</v>
      </c>
      <c r="T16" s="2033"/>
      <c r="U16" s="2034"/>
      <c r="W16" s="1439" t="s">
        <v>979</v>
      </c>
      <c r="X16" s="2033"/>
      <c r="Y16" s="2034"/>
      <c r="AA16" s="1439" t="s">
        <v>979</v>
      </c>
      <c r="AB16" s="2033"/>
      <c r="AC16" s="2034"/>
      <c r="AE16" s="1439" t="s">
        <v>979</v>
      </c>
      <c r="AF16" s="2033"/>
      <c r="AG16" s="2034"/>
      <c r="AI16" s="1439" t="s">
        <v>979</v>
      </c>
      <c r="AJ16" s="2033"/>
      <c r="AK16" s="2034"/>
      <c r="AM16" s="1439" t="s">
        <v>979</v>
      </c>
      <c r="AN16" s="2033"/>
      <c r="AO16" s="2034"/>
      <c r="AQ16" s="1439" t="s">
        <v>979</v>
      </c>
      <c r="AR16" s="2033"/>
      <c r="AS16" s="2034"/>
      <c r="AU16" s="1439" t="s">
        <v>979</v>
      </c>
      <c r="AV16" s="2033"/>
      <c r="AW16" s="2034"/>
      <c r="AY16" s="1439" t="s">
        <v>979</v>
      </c>
      <c r="AZ16" s="2033"/>
      <c r="BA16" s="2034"/>
      <c r="BC16" s="1439" t="s">
        <v>980</v>
      </c>
      <c r="BD16" s="2033"/>
      <c r="BE16" s="2034"/>
      <c r="BG16" s="1439" t="s">
        <v>979</v>
      </c>
      <c r="BH16" s="2033"/>
      <c r="BI16" s="2034"/>
      <c r="BK16" s="1439" t="s">
        <v>979</v>
      </c>
      <c r="BL16" s="2033"/>
      <c r="BM16" s="2034"/>
      <c r="BO16" s="1439" t="s">
        <v>979</v>
      </c>
      <c r="BP16" s="2033"/>
      <c r="BQ16" s="2034"/>
      <c r="BS16" s="1439" t="s">
        <v>979</v>
      </c>
      <c r="BT16" s="2033"/>
      <c r="BU16" s="2034"/>
      <c r="BW16" s="1439" t="s">
        <v>979</v>
      </c>
      <c r="BX16" s="2033"/>
      <c r="BY16" s="2034"/>
      <c r="CA16" s="1439" t="s">
        <v>979</v>
      </c>
      <c r="CB16" s="2033"/>
      <c r="CC16" s="2034"/>
      <c r="CE16" s="1439" t="s">
        <v>979</v>
      </c>
      <c r="CF16" s="2033"/>
      <c r="CG16" s="2034"/>
      <c r="CI16" s="1439" t="s">
        <v>979</v>
      </c>
      <c r="CJ16" s="2033"/>
      <c r="CK16" s="2034"/>
      <c r="CM16" s="1439" t="s">
        <v>979</v>
      </c>
      <c r="CN16" s="2033"/>
      <c r="CO16" s="2034"/>
      <c r="CQ16" s="1439" t="s">
        <v>980</v>
      </c>
      <c r="CR16" s="2033"/>
      <c r="CS16" s="2034"/>
      <c r="CU16" s="1439" t="s">
        <v>979</v>
      </c>
      <c r="CV16" s="2033"/>
      <c r="CW16" s="2034"/>
      <c r="CY16" s="1439" t="s">
        <v>979</v>
      </c>
      <c r="CZ16" s="2033"/>
      <c r="DA16" s="2034"/>
      <c r="DC16" s="1439" t="s">
        <v>980</v>
      </c>
      <c r="DD16" s="2033"/>
      <c r="DE16" s="2034"/>
      <c r="DG16" s="1439" t="s">
        <v>979</v>
      </c>
      <c r="DH16" s="2033"/>
      <c r="DI16" s="2034"/>
      <c r="DK16" s="1439" t="s">
        <v>979</v>
      </c>
      <c r="DL16" s="2033"/>
      <c r="DM16" s="2034"/>
      <c r="DO16" s="1439" t="s">
        <v>979</v>
      </c>
      <c r="DP16" s="2033"/>
      <c r="DQ16" s="2034"/>
      <c r="DS16" s="1439" t="s">
        <v>979</v>
      </c>
      <c r="DT16" s="2033"/>
      <c r="DU16" s="2034"/>
      <c r="DW16" s="1439" t="s">
        <v>979</v>
      </c>
      <c r="DX16" s="2033"/>
      <c r="DY16" s="2034"/>
      <c r="EA16" s="1439" t="s">
        <v>979</v>
      </c>
      <c r="EB16" s="2033"/>
      <c r="EC16" s="2034"/>
      <c r="EE16" s="1439" t="s">
        <v>979</v>
      </c>
      <c r="EF16" s="2033"/>
      <c r="EG16" s="2034"/>
      <c r="EI16" s="1439" t="s">
        <v>979</v>
      </c>
      <c r="EJ16" s="2033"/>
      <c r="EK16" s="2034"/>
      <c r="EM16" s="1439" t="s">
        <v>979</v>
      </c>
      <c r="EN16" s="2033"/>
      <c r="EO16" s="2034"/>
      <c r="EQ16" s="1439" t="s">
        <v>979</v>
      </c>
      <c r="ER16" s="2033"/>
      <c r="ES16" s="2034"/>
      <c r="EU16" s="1439" t="s">
        <v>979</v>
      </c>
      <c r="EV16" s="2033"/>
      <c r="EW16" s="2034"/>
      <c r="EY16" s="1439" t="s">
        <v>979</v>
      </c>
      <c r="EZ16" s="2033"/>
      <c r="FA16" s="2034"/>
      <c r="FC16" s="1439" t="s">
        <v>979</v>
      </c>
      <c r="FD16" s="2033"/>
      <c r="FE16" s="2034"/>
      <c r="FG16" s="1439" t="s">
        <v>979</v>
      </c>
      <c r="FH16" s="2033"/>
      <c r="FI16" s="2034"/>
      <c r="FK16" s="1439" t="s">
        <v>979</v>
      </c>
      <c r="FL16" s="2033"/>
      <c r="FM16" s="2034"/>
    </row>
    <row r="17" spans="2:169" ht="18.75" customHeight="1" x14ac:dyDescent="0.15">
      <c r="B17" s="2036"/>
      <c r="C17" s="2037"/>
      <c r="D17" s="2036"/>
      <c r="E17" s="1439" t="s">
        <v>981</v>
      </c>
      <c r="F17" s="1440">
        <f>SUM(L17+P17+T17+X17+AB17+AF17+AJ17+AN17+AR17+AV17+AZ17+BD17+BH17+BL17+BP17+BT17+BX17+CB17+CF17+CJ17+CN17+CR17+CV17+CZ17+DD17+DH17+DL17+DP17+DT17+DX17+EB17+EF17+EJ17+EN17+ER17+EV17+EZ17+FD17+FH17+FL17)</f>
        <v>0</v>
      </c>
      <c r="G17" s="1441"/>
      <c r="H17" s="1441"/>
      <c r="K17" s="1439" t="s">
        <v>982</v>
      </c>
      <c r="L17" s="2033"/>
      <c r="M17" s="2034"/>
      <c r="N17" s="1415"/>
      <c r="O17" s="1439" t="s">
        <v>981</v>
      </c>
      <c r="P17" s="2033"/>
      <c r="Q17" s="2034"/>
      <c r="R17" s="1415"/>
      <c r="S17" s="1439" t="s">
        <v>981</v>
      </c>
      <c r="T17" s="2033"/>
      <c r="U17" s="2034"/>
      <c r="W17" s="1439" t="s">
        <v>981</v>
      </c>
      <c r="X17" s="2033"/>
      <c r="Y17" s="2034"/>
      <c r="AA17" s="1439" t="s">
        <v>981</v>
      </c>
      <c r="AB17" s="2033"/>
      <c r="AC17" s="2034"/>
      <c r="AE17" s="1439" t="s">
        <v>981</v>
      </c>
      <c r="AF17" s="2033"/>
      <c r="AG17" s="2034"/>
      <c r="AI17" s="1439" t="s">
        <v>981</v>
      </c>
      <c r="AJ17" s="2033"/>
      <c r="AK17" s="2034"/>
      <c r="AM17" s="1439" t="s">
        <v>981</v>
      </c>
      <c r="AN17" s="2033"/>
      <c r="AO17" s="2034"/>
      <c r="AQ17" s="1439" t="s">
        <v>981</v>
      </c>
      <c r="AR17" s="2033"/>
      <c r="AS17" s="2034"/>
      <c r="AU17" s="1439" t="s">
        <v>981</v>
      </c>
      <c r="AV17" s="2033"/>
      <c r="AW17" s="2034"/>
      <c r="AY17" s="1439" t="s">
        <v>982</v>
      </c>
      <c r="AZ17" s="2033"/>
      <c r="BA17" s="2034"/>
      <c r="BC17" s="1439" t="s">
        <v>982</v>
      </c>
      <c r="BD17" s="2033"/>
      <c r="BE17" s="2034"/>
      <c r="BG17" s="1439" t="s">
        <v>982</v>
      </c>
      <c r="BH17" s="2033"/>
      <c r="BI17" s="2034"/>
      <c r="BK17" s="1439" t="s">
        <v>981</v>
      </c>
      <c r="BL17" s="2033"/>
      <c r="BM17" s="2034"/>
      <c r="BO17" s="1439" t="s">
        <v>981</v>
      </c>
      <c r="BP17" s="2033"/>
      <c r="BQ17" s="2034"/>
      <c r="BS17" s="1439" t="s">
        <v>981</v>
      </c>
      <c r="BT17" s="2033"/>
      <c r="BU17" s="2034"/>
      <c r="BW17" s="1439" t="s">
        <v>981</v>
      </c>
      <c r="BX17" s="2033"/>
      <c r="BY17" s="2034"/>
      <c r="CA17" s="1439" t="s">
        <v>981</v>
      </c>
      <c r="CB17" s="2033"/>
      <c r="CC17" s="2034"/>
      <c r="CE17" s="1439" t="s">
        <v>981</v>
      </c>
      <c r="CF17" s="2033"/>
      <c r="CG17" s="2034"/>
      <c r="CI17" s="1439" t="s">
        <v>981</v>
      </c>
      <c r="CJ17" s="2033"/>
      <c r="CK17" s="2034"/>
      <c r="CM17" s="1439" t="s">
        <v>981</v>
      </c>
      <c r="CN17" s="2033"/>
      <c r="CO17" s="2034"/>
      <c r="CQ17" s="1439" t="s">
        <v>981</v>
      </c>
      <c r="CR17" s="2033"/>
      <c r="CS17" s="2034"/>
      <c r="CU17" s="1439" t="s">
        <v>981</v>
      </c>
      <c r="CV17" s="2033"/>
      <c r="CW17" s="2034"/>
      <c r="CY17" s="1439" t="s">
        <v>981</v>
      </c>
      <c r="CZ17" s="2033"/>
      <c r="DA17" s="2034"/>
      <c r="DC17" s="1439" t="s">
        <v>981</v>
      </c>
      <c r="DD17" s="2033"/>
      <c r="DE17" s="2034"/>
      <c r="DG17" s="1439" t="s">
        <v>981</v>
      </c>
      <c r="DH17" s="2033"/>
      <c r="DI17" s="2034"/>
      <c r="DK17" s="1439" t="s">
        <v>981</v>
      </c>
      <c r="DL17" s="2033"/>
      <c r="DM17" s="2034"/>
      <c r="DO17" s="1439" t="s">
        <v>981</v>
      </c>
      <c r="DP17" s="2033"/>
      <c r="DQ17" s="2034"/>
      <c r="DS17" s="1439" t="s">
        <v>981</v>
      </c>
      <c r="DT17" s="2033"/>
      <c r="DU17" s="2034"/>
      <c r="DW17" s="1439" t="s">
        <v>982</v>
      </c>
      <c r="DX17" s="2033"/>
      <c r="DY17" s="2034"/>
      <c r="EA17" s="1439" t="s">
        <v>981</v>
      </c>
      <c r="EB17" s="2033"/>
      <c r="EC17" s="2034"/>
      <c r="EE17" s="1439" t="s">
        <v>981</v>
      </c>
      <c r="EF17" s="2033"/>
      <c r="EG17" s="2034"/>
      <c r="EI17" s="1439" t="s">
        <v>981</v>
      </c>
      <c r="EJ17" s="2033"/>
      <c r="EK17" s="2034"/>
      <c r="EM17" s="1439" t="s">
        <v>981</v>
      </c>
      <c r="EN17" s="2033"/>
      <c r="EO17" s="2034"/>
      <c r="EQ17" s="1439" t="s">
        <v>981</v>
      </c>
      <c r="ER17" s="2033"/>
      <c r="ES17" s="2034"/>
      <c r="EU17" s="1439" t="s">
        <v>981</v>
      </c>
      <c r="EV17" s="2033"/>
      <c r="EW17" s="2034"/>
      <c r="EY17" s="1439" t="s">
        <v>981</v>
      </c>
      <c r="EZ17" s="2033"/>
      <c r="FA17" s="2034"/>
      <c r="FC17" s="1439" t="s">
        <v>981</v>
      </c>
      <c r="FD17" s="2033"/>
      <c r="FE17" s="2034"/>
      <c r="FG17" s="1439" t="s">
        <v>981</v>
      </c>
      <c r="FH17" s="2033"/>
      <c r="FI17" s="2034"/>
      <c r="FK17" s="1439" t="s">
        <v>982</v>
      </c>
      <c r="FL17" s="2033"/>
      <c r="FM17" s="2034"/>
    </row>
    <row r="18" spans="2:169" ht="18.75" customHeight="1" x14ac:dyDescent="0.15">
      <c r="B18" s="1415"/>
      <c r="C18" s="1415"/>
      <c r="D18" s="1415"/>
      <c r="E18" s="1415"/>
      <c r="F18" s="1415"/>
      <c r="G18" s="1415"/>
      <c r="H18" s="1415"/>
      <c r="K18" s="1415"/>
      <c r="L18" s="1415"/>
      <c r="M18" s="1415"/>
      <c r="N18" s="1415"/>
      <c r="O18" s="1415"/>
      <c r="P18" s="1415"/>
      <c r="Q18" s="1415"/>
      <c r="R18" s="1415"/>
      <c r="S18" s="1415"/>
      <c r="T18" s="1415"/>
      <c r="U18" s="1415"/>
      <c r="W18" s="1415"/>
      <c r="X18" s="1415"/>
      <c r="Y18" s="1415"/>
      <c r="AA18" s="1415"/>
      <c r="AB18" s="1415"/>
      <c r="AC18" s="1415"/>
      <c r="AE18" s="1415"/>
      <c r="AF18" s="1415"/>
      <c r="AG18" s="1415"/>
      <c r="AI18" s="1415"/>
      <c r="AJ18" s="1415"/>
      <c r="AK18" s="1415"/>
      <c r="AM18" s="1415"/>
      <c r="AN18" s="1415"/>
      <c r="AO18" s="1415"/>
      <c r="AQ18" s="1415"/>
      <c r="AR18" s="1415"/>
      <c r="AS18" s="1415"/>
      <c r="AU18" s="1415"/>
      <c r="AV18" s="1415"/>
      <c r="AW18" s="1415"/>
      <c r="AY18" s="1415"/>
      <c r="AZ18" s="1415"/>
      <c r="BA18" s="1415"/>
      <c r="BC18" s="1415"/>
      <c r="BD18" s="1415"/>
      <c r="BE18" s="1415"/>
      <c r="BG18" s="1415"/>
      <c r="BH18" s="1415"/>
      <c r="BI18" s="1415"/>
      <c r="BK18" s="1415"/>
      <c r="BL18" s="1415"/>
      <c r="BM18" s="1415"/>
      <c r="BO18" s="1415"/>
      <c r="BP18" s="1415"/>
      <c r="BQ18" s="1415"/>
      <c r="BS18" s="1415"/>
      <c r="BT18" s="1415"/>
      <c r="BU18" s="1415"/>
      <c r="BW18" s="1415"/>
      <c r="BX18" s="1415"/>
      <c r="BY18" s="1415"/>
      <c r="CA18" s="1415"/>
      <c r="CB18" s="1415"/>
      <c r="CC18" s="1415"/>
      <c r="CE18" s="1415"/>
      <c r="CF18" s="1415"/>
      <c r="CG18" s="1415"/>
      <c r="CI18" s="1415"/>
      <c r="CJ18" s="1415"/>
      <c r="CK18" s="1415"/>
      <c r="CM18" s="1415"/>
      <c r="CN18" s="1415"/>
      <c r="CO18" s="1415"/>
      <c r="CQ18" s="1415"/>
      <c r="CR18" s="1415"/>
      <c r="CS18" s="1415"/>
      <c r="CU18" s="1415"/>
      <c r="CV18" s="1415"/>
      <c r="CW18" s="1415"/>
      <c r="CY18" s="1415"/>
      <c r="CZ18" s="1415"/>
      <c r="DA18" s="1415"/>
      <c r="DC18" s="1415"/>
      <c r="DD18" s="1415"/>
      <c r="DE18" s="1415"/>
      <c r="DG18" s="1415"/>
      <c r="DH18" s="1415"/>
      <c r="DI18" s="1415"/>
      <c r="DK18" s="1415"/>
      <c r="DL18" s="1415"/>
      <c r="DM18" s="1415"/>
      <c r="DO18" s="1415"/>
      <c r="DP18" s="1415"/>
      <c r="DQ18" s="1415"/>
      <c r="DS18" s="1415"/>
      <c r="DT18" s="1415"/>
      <c r="DU18" s="1415"/>
      <c r="DW18" s="1415"/>
      <c r="DX18" s="1415"/>
      <c r="DY18" s="1415"/>
      <c r="EA18" s="1415"/>
      <c r="EB18" s="1415"/>
      <c r="EC18" s="1415"/>
      <c r="EE18" s="1415"/>
      <c r="EF18" s="1415"/>
      <c r="EG18" s="1415"/>
      <c r="EI18" s="1415"/>
      <c r="EJ18" s="1415"/>
      <c r="EK18" s="1415"/>
      <c r="EM18" s="1415"/>
      <c r="EN18" s="1415"/>
      <c r="EO18" s="1415"/>
      <c r="EQ18" s="1415"/>
      <c r="ER18" s="1415"/>
      <c r="ES18" s="1415"/>
      <c r="EU18" s="1415"/>
      <c r="EV18" s="1415"/>
      <c r="EW18" s="1415"/>
      <c r="EY18" s="1415"/>
      <c r="EZ18" s="1415"/>
      <c r="FA18" s="1415"/>
      <c r="FC18" s="1415"/>
      <c r="FD18" s="1415"/>
      <c r="FE18" s="1415"/>
      <c r="FG18" s="1415"/>
      <c r="FH18" s="1415"/>
      <c r="FI18" s="1415"/>
      <c r="FK18" s="1415"/>
      <c r="FL18" s="1415"/>
      <c r="FM18" s="1415"/>
    </row>
    <row r="19" spans="2:169" ht="18.75" customHeight="1" x14ac:dyDescent="0.15">
      <c r="B19" s="1415" t="s">
        <v>983</v>
      </c>
      <c r="C19" s="1415"/>
      <c r="D19" s="1415"/>
      <c r="E19" s="1415"/>
      <c r="F19" s="1415"/>
      <c r="G19" s="1415"/>
      <c r="H19" s="1415"/>
      <c r="K19" s="1415" t="s">
        <v>984</v>
      </c>
      <c r="L19" s="1415"/>
      <c r="M19" s="1415"/>
      <c r="N19" s="1415"/>
      <c r="O19" s="1415" t="s">
        <v>984</v>
      </c>
      <c r="P19" s="1415"/>
      <c r="Q19" s="1415"/>
      <c r="R19" s="1415"/>
      <c r="S19" s="1415" t="s">
        <v>984</v>
      </c>
      <c r="T19" s="1415"/>
      <c r="U19" s="1415"/>
      <c r="W19" s="1415" t="s">
        <v>984</v>
      </c>
      <c r="X19" s="1415"/>
      <c r="Y19" s="1415"/>
      <c r="AA19" s="1415" t="s">
        <v>984</v>
      </c>
      <c r="AB19" s="1415"/>
      <c r="AC19" s="1415"/>
      <c r="AE19" s="1415" t="s">
        <v>984</v>
      </c>
      <c r="AF19" s="1415"/>
      <c r="AG19" s="1415"/>
      <c r="AI19" s="1415" t="s">
        <v>984</v>
      </c>
      <c r="AJ19" s="1415"/>
      <c r="AK19" s="1415"/>
      <c r="AM19" s="1415" t="s">
        <v>984</v>
      </c>
      <c r="AN19" s="1415"/>
      <c r="AO19" s="1415"/>
      <c r="AQ19" s="1415" t="s">
        <v>985</v>
      </c>
      <c r="AR19" s="1415"/>
      <c r="AS19" s="1415"/>
      <c r="AU19" s="1415" t="s">
        <v>985</v>
      </c>
      <c r="AV19" s="1415"/>
      <c r="AW19" s="1415"/>
      <c r="AY19" s="1415" t="s">
        <v>985</v>
      </c>
      <c r="AZ19" s="1415"/>
      <c r="BA19" s="1415"/>
      <c r="BC19" s="1415" t="s">
        <v>984</v>
      </c>
      <c r="BD19" s="1415"/>
      <c r="BE19" s="1415"/>
      <c r="BG19" s="1415" t="s">
        <v>984</v>
      </c>
      <c r="BH19" s="1415"/>
      <c r="BI19" s="1415"/>
      <c r="BK19" s="1415" t="s">
        <v>984</v>
      </c>
      <c r="BL19" s="1415"/>
      <c r="BM19" s="1415"/>
      <c r="BO19" s="1415" t="s">
        <v>985</v>
      </c>
      <c r="BP19" s="1415"/>
      <c r="BQ19" s="1415"/>
      <c r="BS19" s="1415" t="s">
        <v>984</v>
      </c>
      <c r="BT19" s="1415"/>
      <c r="BU19" s="1415"/>
      <c r="BW19" s="1415" t="s">
        <v>984</v>
      </c>
      <c r="BX19" s="1415"/>
      <c r="BY19" s="1415"/>
      <c r="CA19" s="1415" t="s">
        <v>984</v>
      </c>
      <c r="CB19" s="1415"/>
      <c r="CC19" s="1415"/>
      <c r="CE19" s="1415" t="s">
        <v>985</v>
      </c>
      <c r="CF19" s="1415"/>
      <c r="CG19" s="1415"/>
      <c r="CI19" s="1415" t="s">
        <v>984</v>
      </c>
      <c r="CJ19" s="1415"/>
      <c r="CK19" s="1415"/>
      <c r="CM19" s="1415" t="s">
        <v>984</v>
      </c>
      <c r="CN19" s="1415"/>
      <c r="CO19" s="1415"/>
      <c r="CQ19" s="1415" t="s">
        <v>984</v>
      </c>
      <c r="CR19" s="1415"/>
      <c r="CS19" s="1415"/>
      <c r="CU19" s="1415" t="s">
        <v>984</v>
      </c>
      <c r="CV19" s="1415"/>
      <c r="CW19" s="1415"/>
      <c r="CY19" s="1415" t="s">
        <v>984</v>
      </c>
      <c r="CZ19" s="1415"/>
      <c r="DA19" s="1415"/>
      <c r="DC19" s="1415" t="s">
        <v>984</v>
      </c>
      <c r="DD19" s="1415"/>
      <c r="DE19" s="1415"/>
      <c r="DG19" s="1415" t="s">
        <v>984</v>
      </c>
      <c r="DH19" s="1415"/>
      <c r="DI19" s="1415"/>
      <c r="DK19" s="1415" t="s">
        <v>985</v>
      </c>
      <c r="DL19" s="1415"/>
      <c r="DM19" s="1415"/>
      <c r="DO19" s="1415" t="s">
        <v>984</v>
      </c>
      <c r="DP19" s="1415"/>
      <c r="DQ19" s="1415"/>
      <c r="DS19" s="1415" t="s">
        <v>985</v>
      </c>
      <c r="DT19" s="1415"/>
      <c r="DU19" s="1415"/>
      <c r="DW19" s="1415" t="s">
        <v>984</v>
      </c>
      <c r="DX19" s="1415"/>
      <c r="DY19" s="1415"/>
      <c r="EA19" s="1415" t="s">
        <v>985</v>
      </c>
      <c r="EB19" s="1415"/>
      <c r="EC19" s="1415"/>
      <c r="EE19" s="1415" t="s">
        <v>984</v>
      </c>
      <c r="EF19" s="1415"/>
      <c r="EG19" s="1415"/>
      <c r="EI19" s="1415" t="s">
        <v>984</v>
      </c>
      <c r="EJ19" s="1415"/>
      <c r="EK19" s="1415"/>
      <c r="EM19" s="1415" t="s">
        <v>984</v>
      </c>
      <c r="EN19" s="1415"/>
      <c r="EO19" s="1415"/>
      <c r="EQ19" s="1415" t="s">
        <v>985</v>
      </c>
      <c r="ER19" s="1415"/>
      <c r="ES19" s="1415"/>
      <c r="EU19" s="1415" t="s">
        <v>984</v>
      </c>
      <c r="EV19" s="1415"/>
      <c r="EW19" s="1415"/>
      <c r="EY19" s="1415" t="s">
        <v>985</v>
      </c>
      <c r="EZ19" s="1415"/>
      <c r="FA19" s="1415"/>
      <c r="FC19" s="1415" t="s">
        <v>984</v>
      </c>
      <c r="FD19" s="1415"/>
      <c r="FE19" s="1415"/>
      <c r="FG19" s="1415" t="s">
        <v>984</v>
      </c>
      <c r="FH19" s="1415"/>
      <c r="FI19" s="1415"/>
      <c r="FK19" s="1415" t="s">
        <v>984</v>
      </c>
      <c r="FL19" s="1415"/>
      <c r="FM19" s="1415"/>
    </row>
    <row r="20" spans="2:169" ht="18.75" customHeight="1" x14ac:dyDescent="0.15">
      <c r="B20" s="1415" t="s">
        <v>986</v>
      </c>
      <c r="C20" s="1415"/>
      <c r="D20" s="1415"/>
      <c r="E20" s="1415"/>
      <c r="F20" s="1415" t="s">
        <v>987</v>
      </c>
      <c r="G20" s="1415"/>
      <c r="H20" s="1415"/>
      <c r="K20" s="1415" t="s">
        <v>988</v>
      </c>
      <c r="L20" s="1415"/>
      <c r="M20" s="1415"/>
      <c r="N20" s="1415"/>
      <c r="O20" s="1415" t="s">
        <v>988</v>
      </c>
      <c r="P20" s="1415"/>
      <c r="Q20" s="1415"/>
      <c r="R20" s="1415"/>
      <c r="S20" s="1415" t="s">
        <v>988</v>
      </c>
      <c r="T20" s="1415"/>
      <c r="U20" s="1415"/>
      <c r="W20" s="1415" t="s">
        <v>986</v>
      </c>
      <c r="X20" s="1415"/>
      <c r="Y20" s="1415"/>
      <c r="AA20" s="1415" t="s">
        <v>986</v>
      </c>
      <c r="AB20" s="1415"/>
      <c r="AC20" s="1415"/>
      <c r="AE20" s="1415" t="s">
        <v>986</v>
      </c>
      <c r="AF20" s="1415"/>
      <c r="AG20" s="1415"/>
      <c r="AI20" s="1415" t="s">
        <v>988</v>
      </c>
      <c r="AJ20" s="1415"/>
      <c r="AK20" s="1415"/>
      <c r="AM20" s="1415" t="s">
        <v>988</v>
      </c>
      <c r="AN20" s="1415"/>
      <c r="AO20" s="1415"/>
      <c r="AQ20" s="1415" t="s">
        <v>988</v>
      </c>
      <c r="AR20" s="1415"/>
      <c r="AS20" s="1415"/>
      <c r="AU20" s="1415" t="s">
        <v>988</v>
      </c>
      <c r="AV20" s="1415"/>
      <c r="AW20" s="1415"/>
      <c r="AY20" s="1415" t="s">
        <v>988</v>
      </c>
      <c r="AZ20" s="1415"/>
      <c r="BA20" s="1415"/>
      <c r="BC20" s="1415" t="s">
        <v>988</v>
      </c>
      <c r="BD20" s="1415"/>
      <c r="BE20" s="1415"/>
      <c r="BG20" s="1415" t="s">
        <v>986</v>
      </c>
      <c r="BH20" s="1415"/>
      <c r="BI20" s="1415"/>
      <c r="BK20" s="1415" t="s">
        <v>988</v>
      </c>
      <c r="BL20" s="1415"/>
      <c r="BM20" s="1415"/>
      <c r="BO20" s="1415" t="s">
        <v>986</v>
      </c>
      <c r="BP20" s="1415"/>
      <c r="BQ20" s="1415"/>
      <c r="BS20" s="1415" t="s">
        <v>988</v>
      </c>
      <c r="BT20" s="1415"/>
      <c r="BU20" s="1415"/>
      <c r="BW20" s="1415" t="s">
        <v>988</v>
      </c>
      <c r="BX20" s="1415"/>
      <c r="BY20" s="1415"/>
      <c r="CA20" s="1415" t="s">
        <v>988</v>
      </c>
      <c r="CB20" s="1415"/>
      <c r="CC20" s="1415"/>
      <c r="CE20" s="1415" t="s">
        <v>988</v>
      </c>
      <c r="CF20" s="1415"/>
      <c r="CG20" s="1415"/>
      <c r="CI20" s="1415" t="s">
        <v>988</v>
      </c>
      <c r="CJ20" s="1415"/>
      <c r="CK20" s="1415"/>
      <c r="CM20" s="1415" t="s">
        <v>988</v>
      </c>
      <c r="CN20" s="1415"/>
      <c r="CO20" s="1415"/>
      <c r="CQ20" s="1415" t="s">
        <v>988</v>
      </c>
      <c r="CR20" s="1415"/>
      <c r="CS20" s="1415"/>
      <c r="CU20" s="1415" t="s">
        <v>988</v>
      </c>
      <c r="CV20" s="1415"/>
      <c r="CW20" s="1415"/>
      <c r="CY20" s="1415" t="s">
        <v>988</v>
      </c>
      <c r="CZ20" s="1415"/>
      <c r="DA20" s="1415"/>
      <c r="DC20" s="1415" t="s">
        <v>986</v>
      </c>
      <c r="DD20" s="1415"/>
      <c r="DE20" s="1415"/>
      <c r="DG20" s="1415" t="s">
        <v>988</v>
      </c>
      <c r="DH20" s="1415"/>
      <c r="DI20" s="1415"/>
      <c r="DK20" s="1415" t="s">
        <v>988</v>
      </c>
      <c r="DL20" s="1415"/>
      <c r="DM20" s="1415"/>
      <c r="DO20" s="1415" t="s">
        <v>986</v>
      </c>
      <c r="DP20" s="1415"/>
      <c r="DQ20" s="1415"/>
      <c r="DS20" s="1415" t="s">
        <v>988</v>
      </c>
      <c r="DT20" s="1415"/>
      <c r="DU20" s="1415"/>
      <c r="DW20" s="1415" t="s">
        <v>988</v>
      </c>
      <c r="DX20" s="1415"/>
      <c r="DY20" s="1415"/>
      <c r="EA20" s="1415" t="s">
        <v>988</v>
      </c>
      <c r="EB20" s="1415"/>
      <c r="EC20" s="1415"/>
      <c r="EE20" s="1415" t="s">
        <v>988</v>
      </c>
      <c r="EF20" s="1415"/>
      <c r="EG20" s="1415"/>
      <c r="EI20" s="1415" t="s">
        <v>988</v>
      </c>
      <c r="EJ20" s="1415"/>
      <c r="EK20" s="1415"/>
      <c r="EM20" s="1415" t="s">
        <v>988</v>
      </c>
      <c r="EN20" s="1415"/>
      <c r="EO20" s="1415"/>
      <c r="EQ20" s="1415" t="s">
        <v>988</v>
      </c>
      <c r="ER20" s="1415"/>
      <c r="ES20" s="1415"/>
      <c r="EU20" s="1415" t="s">
        <v>988</v>
      </c>
      <c r="EV20" s="1415"/>
      <c r="EW20" s="1415"/>
      <c r="EY20" s="1415" t="s">
        <v>988</v>
      </c>
      <c r="EZ20" s="1415"/>
      <c r="FA20" s="1415"/>
      <c r="FC20" s="1415" t="s">
        <v>988</v>
      </c>
      <c r="FD20" s="1415"/>
      <c r="FE20" s="1415"/>
      <c r="FG20" s="1415" t="s">
        <v>988</v>
      </c>
      <c r="FH20" s="1415"/>
      <c r="FI20" s="1415"/>
      <c r="FK20" s="1415" t="s">
        <v>988</v>
      </c>
      <c r="FL20" s="1415"/>
      <c r="FM20" s="1415"/>
    </row>
    <row r="21" spans="2:169" ht="18.75" customHeight="1" x14ac:dyDescent="0.15">
      <c r="B21" s="1437" t="s">
        <v>973</v>
      </c>
      <c r="C21" s="1437" t="s">
        <v>989</v>
      </c>
      <c r="D21" s="1437" t="s">
        <v>990</v>
      </c>
      <c r="E21" s="1415"/>
      <c r="F21" s="1437" t="s">
        <v>973</v>
      </c>
      <c r="G21" s="1437" t="s">
        <v>989</v>
      </c>
      <c r="H21" s="1437" t="s">
        <v>990</v>
      </c>
      <c r="K21" s="2022" t="s">
        <v>973</v>
      </c>
      <c r="L21" s="2023"/>
      <c r="M21" s="1437" t="s">
        <v>991</v>
      </c>
      <c r="N21" s="1415"/>
      <c r="O21" s="2022" t="s">
        <v>973</v>
      </c>
      <c r="P21" s="2023"/>
      <c r="Q21" s="1437" t="s">
        <v>991</v>
      </c>
      <c r="R21" s="1415"/>
      <c r="S21" s="2022" t="s">
        <v>973</v>
      </c>
      <c r="T21" s="2023"/>
      <c r="U21" s="1437" t="s">
        <v>992</v>
      </c>
      <c r="W21" s="2022" t="s">
        <v>973</v>
      </c>
      <c r="X21" s="2023"/>
      <c r="Y21" s="1437" t="s">
        <v>992</v>
      </c>
      <c r="AA21" s="2022" t="s">
        <v>973</v>
      </c>
      <c r="AB21" s="2023"/>
      <c r="AC21" s="1437" t="s">
        <v>992</v>
      </c>
      <c r="AE21" s="2022" t="s">
        <v>973</v>
      </c>
      <c r="AF21" s="2023"/>
      <c r="AG21" s="1437" t="s">
        <v>991</v>
      </c>
      <c r="AI21" s="2022" t="s">
        <v>975</v>
      </c>
      <c r="AJ21" s="2023"/>
      <c r="AK21" s="1437" t="s">
        <v>991</v>
      </c>
      <c r="AM21" s="2022" t="s">
        <v>975</v>
      </c>
      <c r="AN21" s="2023"/>
      <c r="AO21" s="1437" t="s">
        <v>991</v>
      </c>
      <c r="AQ21" s="2022" t="s">
        <v>973</v>
      </c>
      <c r="AR21" s="2023"/>
      <c r="AS21" s="1437" t="s">
        <v>991</v>
      </c>
      <c r="AU21" s="2022" t="s">
        <v>975</v>
      </c>
      <c r="AV21" s="2023"/>
      <c r="AW21" s="1437" t="s">
        <v>991</v>
      </c>
      <c r="AY21" s="2022" t="s">
        <v>973</v>
      </c>
      <c r="AZ21" s="2023"/>
      <c r="BA21" s="1437" t="s">
        <v>991</v>
      </c>
      <c r="BC21" s="2022" t="s">
        <v>973</v>
      </c>
      <c r="BD21" s="2023"/>
      <c r="BE21" s="1437" t="s">
        <v>991</v>
      </c>
      <c r="BG21" s="2022" t="s">
        <v>973</v>
      </c>
      <c r="BH21" s="2023"/>
      <c r="BI21" s="1437" t="s">
        <v>991</v>
      </c>
      <c r="BK21" s="2022" t="s">
        <v>973</v>
      </c>
      <c r="BL21" s="2023"/>
      <c r="BM21" s="1437" t="s">
        <v>991</v>
      </c>
      <c r="BO21" s="2022" t="s">
        <v>973</v>
      </c>
      <c r="BP21" s="2023"/>
      <c r="BQ21" s="1437" t="s">
        <v>991</v>
      </c>
      <c r="BS21" s="2022" t="s">
        <v>973</v>
      </c>
      <c r="BT21" s="2023"/>
      <c r="BU21" s="1437" t="s">
        <v>991</v>
      </c>
      <c r="BW21" s="2022" t="s">
        <v>973</v>
      </c>
      <c r="BX21" s="2023"/>
      <c r="BY21" s="1437" t="s">
        <v>991</v>
      </c>
      <c r="CA21" s="2022" t="s">
        <v>973</v>
      </c>
      <c r="CB21" s="2023"/>
      <c r="CC21" s="1437" t="s">
        <v>991</v>
      </c>
      <c r="CE21" s="2022" t="s">
        <v>973</v>
      </c>
      <c r="CF21" s="2023"/>
      <c r="CG21" s="1437" t="s">
        <v>991</v>
      </c>
      <c r="CI21" s="2022" t="s">
        <v>973</v>
      </c>
      <c r="CJ21" s="2023"/>
      <c r="CK21" s="1437" t="s">
        <v>991</v>
      </c>
      <c r="CM21" s="2022" t="s">
        <v>973</v>
      </c>
      <c r="CN21" s="2023"/>
      <c r="CO21" s="1437" t="s">
        <v>991</v>
      </c>
      <c r="CQ21" s="2022" t="s">
        <v>973</v>
      </c>
      <c r="CR21" s="2023"/>
      <c r="CS21" s="1437" t="s">
        <v>991</v>
      </c>
      <c r="CU21" s="2022" t="s">
        <v>973</v>
      </c>
      <c r="CV21" s="2023"/>
      <c r="CW21" s="1437" t="s">
        <v>991</v>
      </c>
      <c r="CY21" s="2022" t="s">
        <v>975</v>
      </c>
      <c r="CZ21" s="2023"/>
      <c r="DA21" s="1437" t="s">
        <v>991</v>
      </c>
      <c r="DC21" s="2022" t="s">
        <v>975</v>
      </c>
      <c r="DD21" s="2023"/>
      <c r="DE21" s="1437" t="s">
        <v>991</v>
      </c>
      <c r="DG21" s="2022" t="s">
        <v>973</v>
      </c>
      <c r="DH21" s="2023"/>
      <c r="DI21" s="1437" t="s">
        <v>991</v>
      </c>
      <c r="DK21" s="2022" t="s">
        <v>973</v>
      </c>
      <c r="DL21" s="2023"/>
      <c r="DM21" s="1437" t="s">
        <v>991</v>
      </c>
      <c r="DO21" s="2022" t="s">
        <v>975</v>
      </c>
      <c r="DP21" s="2023"/>
      <c r="DQ21" s="1437" t="s">
        <v>991</v>
      </c>
      <c r="DS21" s="2022" t="s">
        <v>973</v>
      </c>
      <c r="DT21" s="2023"/>
      <c r="DU21" s="1437" t="s">
        <v>992</v>
      </c>
      <c r="DW21" s="2022" t="s">
        <v>973</v>
      </c>
      <c r="DX21" s="2023"/>
      <c r="DY21" s="1437" t="s">
        <v>991</v>
      </c>
      <c r="EA21" s="2022" t="s">
        <v>973</v>
      </c>
      <c r="EB21" s="2023"/>
      <c r="EC21" s="1437" t="s">
        <v>991</v>
      </c>
      <c r="EE21" s="2022" t="s">
        <v>973</v>
      </c>
      <c r="EF21" s="2023"/>
      <c r="EG21" s="1437" t="s">
        <v>991</v>
      </c>
      <c r="EI21" s="2022" t="s">
        <v>973</v>
      </c>
      <c r="EJ21" s="2023"/>
      <c r="EK21" s="1437" t="s">
        <v>991</v>
      </c>
      <c r="EM21" s="2022" t="s">
        <v>973</v>
      </c>
      <c r="EN21" s="2023"/>
      <c r="EO21" s="1437" t="s">
        <v>991</v>
      </c>
      <c r="EQ21" s="2022" t="s">
        <v>973</v>
      </c>
      <c r="ER21" s="2023"/>
      <c r="ES21" s="1437" t="s">
        <v>991</v>
      </c>
      <c r="EU21" s="2022" t="s">
        <v>975</v>
      </c>
      <c r="EV21" s="2023"/>
      <c r="EW21" s="1437" t="s">
        <v>991</v>
      </c>
      <c r="EY21" s="2022" t="s">
        <v>973</v>
      </c>
      <c r="EZ21" s="2023"/>
      <c r="FA21" s="1437" t="s">
        <v>991</v>
      </c>
      <c r="FC21" s="2022" t="s">
        <v>973</v>
      </c>
      <c r="FD21" s="2023"/>
      <c r="FE21" s="1437" t="s">
        <v>991</v>
      </c>
      <c r="FG21" s="2022" t="s">
        <v>973</v>
      </c>
      <c r="FH21" s="2023"/>
      <c r="FI21" s="1437" t="s">
        <v>991</v>
      </c>
      <c r="FK21" s="2022" t="s">
        <v>973</v>
      </c>
      <c r="FL21" s="2023"/>
      <c r="FM21" s="1437" t="s">
        <v>991</v>
      </c>
    </row>
    <row r="22" spans="2:169" ht="18.75" customHeight="1" x14ac:dyDescent="0.15">
      <c r="B22" s="1442" t="s">
        <v>993</v>
      </c>
      <c r="C22" s="1440">
        <f>SUM(M22+Q22+U22+Y22+AC22+AG22+AK22+AO22+AS22+AW22+BA22+BE22+BI22+BM22+BQ22+BU22+BY22+CC22+CG22+CK22+CO22+CS22+CW22+DA22+DE22+DI22+DM22+DQ22+DU22+DY22+EC22+EG22+EK22+EO22+ES22+EW22+FA22+FE22+FI22+FM22)</f>
        <v>0</v>
      </c>
      <c r="D22" s="1440" t="str">
        <f>IF(ISERROR(C22/($C$22+$C$23+$C$24)),"",C22/($C$22+$C$23+$C$24)%)</f>
        <v/>
      </c>
      <c r="E22" s="1415"/>
      <c r="F22" s="1442" t="s">
        <v>994</v>
      </c>
      <c r="G22" s="1440">
        <f>SUM(M28+Q28+U28+Y28+AC28+AG28+AK28+AO28+AS28+AW28+BA28+BE28+BI28+BM28+BQ28+BU28+BY28+CC28+CG28+CK28+CO28+CS28+CW28+DA28+DE28+DI28+DM28+DQ28+DU28+DY28+EC28+EG28+EK28+EO28+ES28+EW28+FA28+FE28+FI28+FM28)</f>
        <v>0</v>
      </c>
      <c r="H22" s="1440" t="str">
        <f>IF(ISERROR(G22/($G$22+$G$23+$G$24)),"",G22/($G$22+$G$23+$G$24)%)</f>
        <v/>
      </c>
      <c r="K22" s="2020" t="s">
        <v>993</v>
      </c>
      <c r="L22" s="2021"/>
      <c r="M22" s="1443"/>
      <c r="N22" s="1415"/>
      <c r="O22" s="2020" t="s">
        <v>993</v>
      </c>
      <c r="P22" s="2021"/>
      <c r="Q22" s="1443"/>
      <c r="R22" s="1415"/>
      <c r="S22" s="2020" t="s">
        <v>993</v>
      </c>
      <c r="T22" s="2021"/>
      <c r="U22" s="1443"/>
      <c r="W22" s="2020" t="s">
        <v>995</v>
      </c>
      <c r="X22" s="2021"/>
      <c r="Y22" s="1443"/>
      <c r="AA22" s="2020" t="s">
        <v>993</v>
      </c>
      <c r="AB22" s="2021"/>
      <c r="AC22" s="1443"/>
      <c r="AE22" s="2020" t="s">
        <v>993</v>
      </c>
      <c r="AF22" s="2021"/>
      <c r="AG22" s="1443"/>
      <c r="AI22" s="2020" t="s">
        <v>993</v>
      </c>
      <c r="AJ22" s="2021"/>
      <c r="AK22" s="1443"/>
      <c r="AM22" s="2020" t="s">
        <v>993</v>
      </c>
      <c r="AN22" s="2021"/>
      <c r="AO22" s="1443"/>
      <c r="AQ22" s="2020" t="s">
        <v>993</v>
      </c>
      <c r="AR22" s="2021"/>
      <c r="AS22" s="1443"/>
      <c r="AU22" s="2020" t="s">
        <v>993</v>
      </c>
      <c r="AV22" s="2021"/>
      <c r="AW22" s="1443"/>
      <c r="AY22" s="2020" t="s">
        <v>993</v>
      </c>
      <c r="AZ22" s="2021"/>
      <c r="BA22" s="1443"/>
      <c r="BC22" s="2020" t="s">
        <v>993</v>
      </c>
      <c r="BD22" s="2021"/>
      <c r="BE22" s="1443"/>
      <c r="BG22" s="2020" t="s">
        <v>993</v>
      </c>
      <c r="BH22" s="2021"/>
      <c r="BI22" s="1443"/>
      <c r="BK22" s="2020" t="s">
        <v>995</v>
      </c>
      <c r="BL22" s="2021"/>
      <c r="BM22" s="1443"/>
      <c r="BO22" s="2020" t="s">
        <v>993</v>
      </c>
      <c r="BP22" s="2021"/>
      <c r="BQ22" s="1443"/>
      <c r="BS22" s="2020" t="s">
        <v>993</v>
      </c>
      <c r="BT22" s="2021"/>
      <c r="BU22" s="1443"/>
      <c r="BW22" s="2020" t="s">
        <v>995</v>
      </c>
      <c r="BX22" s="2021"/>
      <c r="BY22" s="1443"/>
      <c r="CA22" s="2020" t="s">
        <v>993</v>
      </c>
      <c r="CB22" s="2021"/>
      <c r="CC22" s="1443"/>
      <c r="CE22" s="2020" t="s">
        <v>993</v>
      </c>
      <c r="CF22" s="2021"/>
      <c r="CG22" s="1443"/>
      <c r="CI22" s="2020" t="s">
        <v>993</v>
      </c>
      <c r="CJ22" s="2021"/>
      <c r="CK22" s="1443"/>
      <c r="CM22" s="2020" t="s">
        <v>993</v>
      </c>
      <c r="CN22" s="2021"/>
      <c r="CO22" s="1443"/>
      <c r="CQ22" s="2020" t="s">
        <v>995</v>
      </c>
      <c r="CR22" s="2021"/>
      <c r="CS22" s="1443"/>
      <c r="CU22" s="2020" t="s">
        <v>993</v>
      </c>
      <c r="CV22" s="2021"/>
      <c r="CW22" s="1443"/>
      <c r="CY22" s="2020" t="s">
        <v>993</v>
      </c>
      <c r="CZ22" s="2021"/>
      <c r="DA22" s="1443"/>
      <c r="DC22" s="2020" t="s">
        <v>993</v>
      </c>
      <c r="DD22" s="2021"/>
      <c r="DE22" s="1443"/>
      <c r="DG22" s="2020" t="s">
        <v>993</v>
      </c>
      <c r="DH22" s="2021"/>
      <c r="DI22" s="1443"/>
      <c r="DK22" s="2020" t="s">
        <v>995</v>
      </c>
      <c r="DL22" s="2021"/>
      <c r="DM22" s="1443"/>
      <c r="DO22" s="2020" t="s">
        <v>993</v>
      </c>
      <c r="DP22" s="2021"/>
      <c r="DQ22" s="1443"/>
      <c r="DS22" s="2020" t="s">
        <v>993</v>
      </c>
      <c r="DT22" s="2021"/>
      <c r="DU22" s="1443"/>
      <c r="DW22" s="2020" t="s">
        <v>993</v>
      </c>
      <c r="DX22" s="2021"/>
      <c r="DY22" s="1443"/>
      <c r="EA22" s="2020" t="s">
        <v>993</v>
      </c>
      <c r="EB22" s="2021"/>
      <c r="EC22" s="1443"/>
      <c r="EE22" s="2020" t="s">
        <v>993</v>
      </c>
      <c r="EF22" s="2021"/>
      <c r="EG22" s="1443"/>
      <c r="EI22" s="2020" t="s">
        <v>993</v>
      </c>
      <c r="EJ22" s="2021"/>
      <c r="EK22" s="1443"/>
      <c r="EM22" s="2020" t="s">
        <v>993</v>
      </c>
      <c r="EN22" s="2021"/>
      <c r="EO22" s="1443"/>
      <c r="EQ22" s="2020" t="s">
        <v>993</v>
      </c>
      <c r="ER22" s="2021"/>
      <c r="ES22" s="1443"/>
      <c r="EU22" s="2020" t="s">
        <v>993</v>
      </c>
      <c r="EV22" s="2021"/>
      <c r="EW22" s="1443"/>
      <c r="EY22" s="2020" t="s">
        <v>993</v>
      </c>
      <c r="EZ22" s="2021"/>
      <c r="FA22" s="1443"/>
      <c r="FC22" s="2020" t="s">
        <v>993</v>
      </c>
      <c r="FD22" s="2021"/>
      <c r="FE22" s="1443"/>
      <c r="FG22" s="2020" t="s">
        <v>993</v>
      </c>
      <c r="FH22" s="2021"/>
      <c r="FI22" s="1443"/>
      <c r="FK22" s="2020" t="s">
        <v>993</v>
      </c>
      <c r="FL22" s="2021"/>
      <c r="FM22" s="1443"/>
    </row>
    <row r="23" spans="2:169" ht="18.75" customHeight="1" x14ac:dyDescent="0.15">
      <c r="B23" s="1442" t="s">
        <v>996</v>
      </c>
      <c r="C23" s="1440">
        <f>SUM(M23+Q23+U23+Y23+AC23+AG23+AK23+AO23+AS23+AW23+BA23+BE23+BI23+BM23+BQ23+BU23+BY23+CC23+CG23+CK23+CO23+CS23+CW23+DA23+DE23+DI23+DM23+DQ23+DU23+DY23+EC23+EG23+EK23+EO23+ES23+EW23+FA23+FE23+FI23+FM23)</f>
        <v>0</v>
      </c>
      <c r="D23" s="1440" t="str">
        <f>IF(ISERROR(C23/($C$22+$C$23+$C$24)),"",C23/($C$22+$C$23+$C$24)%)</f>
        <v/>
      </c>
      <c r="E23" s="1415"/>
      <c r="F23" s="1442" t="s">
        <v>997</v>
      </c>
      <c r="G23" s="1440">
        <f>SUM(M29+Q29+U29+Y29+AC29+AG29+AK29+AO29+AS29+AW29+BA29+BE29+BI29+BM29+BQ29+BU29+BY29+CC29+CG29+CK29+CO29+CS29+CW29+DA29+DE29+DI29+DM29+DQ29+DU29+DY29+EC29+EG29+EK29+EO29+ES29+EW29+FA29+FE29+FI29+FM29)</f>
        <v>0</v>
      </c>
      <c r="H23" s="1440" t="str">
        <f>IF(ISERROR(G23/($G$22+$G$23+$G$24)),"",G23/($G$22+$G$23+$G$24)%)</f>
        <v/>
      </c>
      <c r="K23" s="2020" t="s">
        <v>996</v>
      </c>
      <c r="L23" s="2021"/>
      <c r="M23" s="1443"/>
      <c r="N23" s="1415"/>
      <c r="O23" s="2020" t="s">
        <v>996</v>
      </c>
      <c r="P23" s="2021"/>
      <c r="Q23" s="1443"/>
      <c r="R23" s="1415"/>
      <c r="S23" s="2020" t="s">
        <v>996</v>
      </c>
      <c r="T23" s="2021"/>
      <c r="U23" s="1443"/>
      <c r="W23" s="2020" t="s">
        <v>996</v>
      </c>
      <c r="X23" s="2021"/>
      <c r="Y23" s="1443"/>
      <c r="AA23" s="2020" t="s">
        <v>996</v>
      </c>
      <c r="AB23" s="2021"/>
      <c r="AC23" s="1443"/>
      <c r="AE23" s="2020" t="s">
        <v>996</v>
      </c>
      <c r="AF23" s="2021"/>
      <c r="AG23" s="1443"/>
      <c r="AI23" s="2020" t="s">
        <v>996</v>
      </c>
      <c r="AJ23" s="2021"/>
      <c r="AK23" s="1443"/>
      <c r="AM23" s="2020" t="s">
        <v>996</v>
      </c>
      <c r="AN23" s="2021"/>
      <c r="AO23" s="1443"/>
      <c r="AQ23" s="2020" t="s">
        <v>996</v>
      </c>
      <c r="AR23" s="2021"/>
      <c r="AS23" s="1443"/>
      <c r="AU23" s="2020" t="s">
        <v>996</v>
      </c>
      <c r="AV23" s="2021"/>
      <c r="AW23" s="1443"/>
      <c r="AY23" s="2020" t="s">
        <v>996</v>
      </c>
      <c r="AZ23" s="2021"/>
      <c r="BA23" s="1443"/>
      <c r="BC23" s="2020" t="s">
        <v>996</v>
      </c>
      <c r="BD23" s="2021"/>
      <c r="BE23" s="1443"/>
      <c r="BG23" s="2020" t="s">
        <v>996</v>
      </c>
      <c r="BH23" s="2021"/>
      <c r="BI23" s="1443"/>
      <c r="BK23" s="2020" t="s">
        <v>996</v>
      </c>
      <c r="BL23" s="2021"/>
      <c r="BM23" s="1443"/>
      <c r="BO23" s="2020" t="s">
        <v>996</v>
      </c>
      <c r="BP23" s="2021"/>
      <c r="BQ23" s="1443"/>
      <c r="BS23" s="2020" t="s">
        <v>996</v>
      </c>
      <c r="BT23" s="2021"/>
      <c r="BU23" s="1443"/>
      <c r="BW23" s="2020" t="s">
        <v>998</v>
      </c>
      <c r="BX23" s="2021"/>
      <c r="BY23" s="1443"/>
      <c r="CA23" s="2020" t="s">
        <v>998</v>
      </c>
      <c r="CB23" s="2021"/>
      <c r="CC23" s="1443"/>
      <c r="CE23" s="2020" t="s">
        <v>996</v>
      </c>
      <c r="CF23" s="2021"/>
      <c r="CG23" s="1443"/>
      <c r="CI23" s="2020" t="s">
        <v>996</v>
      </c>
      <c r="CJ23" s="2021"/>
      <c r="CK23" s="1443"/>
      <c r="CM23" s="2020" t="s">
        <v>996</v>
      </c>
      <c r="CN23" s="2021"/>
      <c r="CO23" s="1443"/>
      <c r="CQ23" s="2020" t="s">
        <v>998</v>
      </c>
      <c r="CR23" s="2021"/>
      <c r="CS23" s="1443"/>
      <c r="CU23" s="2020" t="s">
        <v>996</v>
      </c>
      <c r="CV23" s="2021"/>
      <c r="CW23" s="1443"/>
      <c r="CY23" s="2020" t="s">
        <v>996</v>
      </c>
      <c r="CZ23" s="2021"/>
      <c r="DA23" s="1443"/>
      <c r="DC23" s="2020" t="s">
        <v>996</v>
      </c>
      <c r="DD23" s="2021"/>
      <c r="DE23" s="1443"/>
      <c r="DG23" s="2020" t="s">
        <v>996</v>
      </c>
      <c r="DH23" s="2021"/>
      <c r="DI23" s="1443"/>
      <c r="DK23" s="2020" t="s">
        <v>996</v>
      </c>
      <c r="DL23" s="2021"/>
      <c r="DM23" s="1443"/>
      <c r="DO23" s="2020" t="s">
        <v>996</v>
      </c>
      <c r="DP23" s="2021"/>
      <c r="DQ23" s="1443"/>
      <c r="DS23" s="2020" t="s">
        <v>996</v>
      </c>
      <c r="DT23" s="2021"/>
      <c r="DU23" s="1443"/>
      <c r="DW23" s="2020" t="s">
        <v>996</v>
      </c>
      <c r="DX23" s="2021"/>
      <c r="DY23" s="1443"/>
      <c r="EA23" s="2020" t="s">
        <v>996</v>
      </c>
      <c r="EB23" s="2021"/>
      <c r="EC23" s="1443"/>
      <c r="EE23" s="2020" t="s">
        <v>996</v>
      </c>
      <c r="EF23" s="2021"/>
      <c r="EG23" s="1443"/>
      <c r="EI23" s="2020" t="s">
        <v>996</v>
      </c>
      <c r="EJ23" s="2021"/>
      <c r="EK23" s="1443"/>
      <c r="EM23" s="2020" t="s">
        <v>996</v>
      </c>
      <c r="EN23" s="2021"/>
      <c r="EO23" s="1443"/>
      <c r="EQ23" s="2020" t="s">
        <v>996</v>
      </c>
      <c r="ER23" s="2021"/>
      <c r="ES23" s="1443"/>
      <c r="EU23" s="2020" t="s">
        <v>996</v>
      </c>
      <c r="EV23" s="2021"/>
      <c r="EW23" s="1443"/>
      <c r="EY23" s="2020" t="s">
        <v>996</v>
      </c>
      <c r="EZ23" s="2021"/>
      <c r="FA23" s="1443"/>
      <c r="FC23" s="2020" t="s">
        <v>996</v>
      </c>
      <c r="FD23" s="2021"/>
      <c r="FE23" s="1443"/>
      <c r="FG23" s="2020" t="s">
        <v>998</v>
      </c>
      <c r="FH23" s="2021"/>
      <c r="FI23" s="1443"/>
      <c r="FK23" s="2020" t="s">
        <v>996</v>
      </c>
      <c r="FL23" s="2021"/>
      <c r="FM23" s="1443"/>
    </row>
    <row r="24" spans="2:169" ht="18.75" customHeight="1" x14ac:dyDescent="0.15">
      <c r="B24" s="1442" t="s">
        <v>999</v>
      </c>
      <c r="C24" s="1440">
        <f>SUM(M24+Q24+U24+Y24+AC24+AG24+AK24+AO24+AS24+AW24+BA24+BE24+BI24+BM24+BQ24+BU24+BY24+CC24+CG24+CK24+CO24+CS24+CW24+DA24+DE24+DI24+DM24+DQ24+DU24+DY24+EC24+EG24+EK24+EO24+ES24+EW24+FA24+FE24+FI24+FM24)</f>
        <v>0</v>
      </c>
      <c r="D24" s="1440" t="str">
        <f>IF(ISERROR(C24/($C$22+$C$23+$C$24)),"",C24/($C$22+$C$23+$C$24)%)</f>
        <v/>
      </c>
      <c r="E24" s="1415"/>
      <c r="F24" s="1442" t="s">
        <v>1000</v>
      </c>
      <c r="G24" s="1440">
        <f>SUM(M30+Q30+U30+Y30+AC30+AG30+AK30+AO30+AS30+AW30+BA30+BE30+BI30+BM30+BQ30+BU30+BY30+CC30+CG30+CK30+CO30+CS30+CW30+DA30+DE30+DI30+DM30+DQ30+DU30+DY30+EC30+EG30+EK30+EO30+ES30+EW30+FA30+FE30+FI30+FM30)</f>
        <v>0</v>
      </c>
      <c r="H24" s="1440" t="str">
        <f>IF(ISERROR(G24/($G$22+$G$23+$G$24)),"",G24/($G$22+$G$23+$G$24)%)</f>
        <v/>
      </c>
      <c r="K24" s="2020" t="s">
        <v>1001</v>
      </c>
      <c r="L24" s="2021"/>
      <c r="M24" s="1443"/>
      <c r="N24" s="1415"/>
      <c r="O24" s="2020" t="s">
        <v>1001</v>
      </c>
      <c r="P24" s="2021"/>
      <c r="Q24" s="1443"/>
      <c r="R24" s="1415"/>
      <c r="S24" s="2020" t="s">
        <v>1001</v>
      </c>
      <c r="T24" s="2021"/>
      <c r="U24" s="1443"/>
      <c r="W24" s="2020" t="s">
        <v>1001</v>
      </c>
      <c r="X24" s="2021"/>
      <c r="Y24" s="1443"/>
      <c r="AA24" s="2020" t="s">
        <v>1001</v>
      </c>
      <c r="AB24" s="2021"/>
      <c r="AC24" s="1443"/>
      <c r="AE24" s="2020" t="s">
        <v>1001</v>
      </c>
      <c r="AF24" s="2021"/>
      <c r="AG24" s="1443"/>
      <c r="AI24" s="2020" t="s">
        <v>1001</v>
      </c>
      <c r="AJ24" s="2021"/>
      <c r="AK24" s="1443"/>
      <c r="AM24" s="2020" t="s">
        <v>1001</v>
      </c>
      <c r="AN24" s="2021"/>
      <c r="AO24" s="1443"/>
      <c r="AQ24" s="2020" t="s">
        <v>1001</v>
      </c>
      <c r="AR24" s="2021"/>
      <c r="AS24" s="1443"/>
      <c r="AU24" s="2020" t="s">
        <v>1001</v>
      </c>
      <c r="AV24" s="2021"/>
      <c r="AW24" s="1443"/>
      <c r="AY24" s="2020" t="s">
        <v>1001</v>
      </c>
      <c r="AZ24" s="2021"/>
      <c r="BA24" s="1443"/>
      <c r="BC24" s="2020" t="s">
        <v>1001</v>
      </c>
      <c r="BD24" s="2021"/>
      <c r="BE24" s="1443"/>
      <c r="BG24" s="2020" t="s">
        <v>1001</v>
      </c>
      <c r="BH24" s="2021"/>
      <c r="BI24" s="1443"/>
      <c r="BK24" s="2020" t="s">
        <v>1001</v>
      </c>
      <c r="BL24" s="2021"/>
      <c r="BM24" s="1443"/>
      <c r="BO24" s="2020" t="s">
        <v>1001</v>
      </c>
      <c r="BP24" s="2021"/>
      <c r="BQ24" s="1443"/>
      <c r="BS24" s="2020" t="s">
        <v>1001</v>
      </c>
      <c r="BT24" s="2021"/>
      <c r="BU24" s="1443"/>
      <c r="BW24" s="2020" t="s">
        <v>1001</v>
      </c>
      <c r="BX24" s="2021"/>
      <c r="BY24" s="1443"/>
      <c r="CA24" s="2020" t="s">
        <v>999</v>
      </c>
      <c r="CB24" s="2021"/>
      <c r="CC24" s="1443"/>
      <c r="CE24" s="2020" t="s">
        <v>1001</v>
      </c>
      <c r="CF24" s="2021"/>
      <c r="CG24" s="1443"/>
      <c r="CI24" s="2020" t="s">
        <v>1001</v>
      </c>
      <c r="CJ24" s="2021"/>
      <c r="CK24" s="1443"/>
      <c r="CM24" s="2020" t="s">
        <v>1001</v>
      </c>
      <c r="CN24" s="2021"/>
      <c r="CO24" s="1443"/>
      <c r="CQ24" s="2020" t="s">
        <v>999</v>
      </c>
      <c r="CR24" s="2021"/>
      <c r="CS24" s="1443"/>
      <c r="CU24" s="2020" t="s">
        <v>1001</v>
      </c>
      <c r="CV24" s="2021"/>
      <c r="CW24" s="1443"/>
      <c r="CY24" s="2020" t="s">
        <v>1001</v>
      </c>
      <c r="CZ24" s="2021"/>
      <c r="DA24" s="1443"/>
      <c r="DC24" s="2020" t="s">
        <v>1001</v>
      </c>
      <c r="DD24" s="2021"/>
      <c r="DE24" s="1443"/>
      <c r="DG24" s="2020" t="s">
        <v>1001</v>
      </c>
      <c r="DH24" s="2021"/>
      <c r="DI24" s="1443"/>
      <c r="DK24" s="2020" t="s">
        <v>1001</v>
      </c>
      <c r="DL24" s="2021"/>
      <c r="DM24" s="1443"/>
      <c r="DO24" s="2020" t="s">
        <v>1001</v>
      </c>
      <c r="DP24" s="2021"/>
      <c r="DQ24" s="1443"/>
      <c r="DS24" s="2020" t="s">
        <v>1001</v>
      </c>
      <c r="DT24" s="2021"/>
      <c r="DU24" s="1443"/>
      <c r="DW24" s="2020" t="s">
        <v>1001</v>
      </c>
      <c r="DX24" s="2021"/>
      <c r="DY24" s="1443"/>
      <c r="EA24" s="2020" t="s">
        <v>1001</v>
      </c>
      <c r="EB24" s="2021"/>
      <c r="EC24" s="1443"/>
      <c r="EE24" s="2020" t="s">
        <v>1001</v>
      </c>
      <c r="EF24" s="2021"/>
      <c r="EG24" s="1443"/>
      <c r="EI24" s="2020" t="s">
        <v>1001</v>
      </c>
      <c r="EJ24" s="2021"/>
      <c r="EK24" s="1443"/>
      <c r="EM24" s="2020" t="s">
        <v>1001</v>
      </c>
      <c r="EN24" s="2021"/>
      <c r="EO24" s="1443"/>
      <c r="EQ24" s="2020" t="s">
        <v>1001</v>
      </c>
      <c r="ER24" s="2021"/>
      <c r="ES24" s="1443"/>
      <c r="EU24" s="2020" t="s">
        <v>1001</v>
      </c>
      <c r="EV24" s="2021"/>
      <c r="EW24" s="1443"/>
      <c r="EY24" s="2020" t="s">
        <v>1001</v>
      </c>
      <c r="EZ24" s="2021"/>
      <c r="FA24" s="1443"/>
      <c r="FC24" s="2020" t="s">
        <v>1001</v>
      </c>
      <c r="FD24" s="2021"/>
      <c r="FE24" s="1443"/>
      <c r="FG24" s="2020" t="s">
        <v>1001</v>
      </c>
      <c r="FH24" s="2021"/>
      <c r="FI24" s="1443"/>
      <c r="FK24" s="2020" t="s">
        <v>1001</v>
      </c>
      <c r="FL24" s="2021"/>
      <c r="FM24" s="1443"/>
    </row>
    <row r="25" spans="2:169" ht="18.75" customHeight="1" x14ac:dyDescent="0.15">
      <c r="B25" s="1415"/>
      <c r="C25" s="1415"/>
      <c r="D25" s="1415"/>
      <c r="E25" s="1415"/>
      <c r="F25" s="1415"/>
      <c r="G25" s="1415"/>
      <c r="H25" s="1415"/>
      <c r="K25" s="1415"/>
      <c r="L25" s="1415"/>
      <c r="M25" s="1415"/>
      <c r="N25" s="1415"/>
      <c r="O25" s="1415"/>
      <c r="P25" s="1415"/>
      <c r="Q25" s="1415"/>
      <c r="R25" s="1415"/>
      <c r="S25" s="1415"/>
      <c r="T25" s="1415"/>
      <c r="U25" s="1415"/>
      <c r="W25" s="1415"/>
      <c r="X25" s="1415"/>
      <c r="Y25" s="1415"/>
      <c r="AA25" s="1415"/>
      <c r="AB25" s="1415"/>
      <c r="AC25" s="1415"/>
      <c r="AE25" s="1415"/>
      <c r="AF25" s="1415"/>
      <c r="AG25" s="1415"/>
      <c r="AI25" s="1415"/>
      <c r="AJ25" s="1415"/>
      <c r="AK25" s="1415"/>
      <c r="AM25" s="1415"/>
      <c r="AN25" s="1415"/>
      <c r="AO25" s="1415"/>
      <c r="AQ25" s="1415"/>
      <c r="AR25" s="1415"/>
      <c r="AS25" s="1415"/>
      <c r="AU25" s="1415"/>
      <c r="AV25" s="1415"/>
      <c r="AW25" s="1415"/>
      <c r="AY25" s="1415"/>
      <c r="AZ25" s="1415"/>
      <c r="BA25" s="1415"/>
      <c r="BC25" s="1415"/>
      <c r="BD25" s="1415"/>
      <c r="BE25" s="1415"/>
      <c r="BG25" s="1415"/>
      <c r="BH25" s="1415"/>
      <c r="BI25" s="1415"/>
      <c r="BK25" s="1415"/>
      <c r="BL25" s="1415"/>
      <c r="BM25" s="1415"/>
      <c r="BO25" s="1415"/>
      <c r="BP25" s="1415"/>
      <c r="BQ25" s="1415"/>
      <c r="BS25" s="1415"/>
      <c r="BT25" s="1415"/>
      <c r="BU25" s="1415"/>
      <c r="BW25" s="1415"/>
      <c r="BX25" s="1415"/>
      <c r="BY25" s="1415"/>
      <c r="CA25" s="1415"/>
      <c r="CB25" s="1415"/>
      <c r="CC25" s="1415"/>
      <c r="CE25" s="1415"/>
      <c r="CF25" s="1415"/>
      <c r="CG25" s="1415"/>
      <c r="CI25" s="1415"/>
      <c r="CJ25" s="1415"/>
      <c r="CK25" s="1415"/>
      <c r="CM25" s="1415"/>
      <c r="CN25" s="1415"/>
      <c r="CO25" s="1415"/>
      <c r="CQ25" s="1415"/>
      <c r="CR25" s="1415"/>
      <c r="CS25" s="1415"/>
      <c r="CU25" s="1415"/>
      <c r="CV25" s="1415"/>
      <c r="CW25" s="1415"/>
      <c r="CY25" s="1415"/>
      <c r="CZ25" s="1415"/>
      <c r="DA25" s="1415"/>
      <c r="DC25" s="1415"/>
      <c r="DD25" s="1415"/>
      <c r="DE25" s="1415"/>
      <c r="DG25" s="1415"/>
      <c r="DH25" s="1415"/>
      <c r="DI25" s="1415"/>
      <c r="DK25" s="1415"/>
      <c r="DL25" s="1415"/>
      <c r="DM25" s="1415"/>
      <c r="DO25" s="1415"/>
      <c r="DP25" s="1415"/>
      <c r="DQ25" s="1415"/>
      <c r="DS25" s="1415"/>
      <c r="DT25" s="1415"/>
      <c r="DU25" s="1415"/>
      <c r="DW25" s="1415"/>
      <c r="DX25" s="1415"/>
      <c r="DY25" s="1415"/>
      <c r="EA25" s="1415"/>
      <c r="EB25" s="1415"/>
      <c r="EC25" s="1415"/>
      <c r="EE25" s="1415"/>
      <c r="EF25" s="1415"/>
      <c r="EG25" s="1415"/>
      <c r="EI25" s="1415"/>
      <c r="EJ25" s="1415"/>
      <c r="EK25" s="1415"/>
      <c r="EM25" s="1415"/>
      <c r="EN25" s="1415"/>
      <c r="EO25" s="1415"/>
      <c r="EQ25" s="1415"/>
      <c r="ER25" s="1415"/>
      <c r="ES25" s="1415"/>
      <c r="EU25" s="1415"/>
      <c r="EV25" s="1415"/>
      <c r="EW25" s="1415"/>
      <c r="EY25" s="1415"/>
      <c r="EZ25" s="1415"/>
      <c r="FA25" s="1415"/>
      <c r="FC25" s="1415"/>
      <c r="FD25" s="1415"/>
      <c r="FE25" s="1415"/>
      <c r="FG25" s="1415"/>
      <c r="FH25" s="1415"/>
      <c r="FI25" s="1415"/>
      <c r="FK25" s="1415"/>
      <c r="FL25" s="1415"/>
      <c r="FM25" s="1415"/>
    </row>
    <row r="26" spans="2:169" ht="18.75" customHeight="1" x14ac:dyDescent="0.15">
      <c r="B26" s="1415" t="s">
        <v>1002</v>
      </c>
      <c r="C26" s="1415"/>
      <c r="D26" s="1415"/>
      <c r="E26" s="1415"/>
      <c r="F26" s="1415"/>
      <c r="G26" s="1415"/>
      <c r="H26" s="1415"/>
      <c r="K26" s="1415" t="s">
        <v>987</v>
      </c>
      <c r="L26" s="1415"/>
      <c r="M26" s="1415"/>
      <c r="N26" s="1415"/>
      <c r="O26" s="1415" t="s">
        <v>987</v>
      </c>
      <c r="P26" s="1415"/>
      <c r="Q26" s="1415"/>
      <c r="R26" s="1415"/>
      <c r="S26" s="1415" t="s">
        <v>987</v>
      </c>
      <c r="T26" s="1415"/>
      <c r="U26" s="1415"/>
      <c r="W26" s="1415" t="s">
        <v>987</v>
      </c>
      <c r="X26" s="1415"/>
      <c r="Y26" s="1415"/>
      <c r="AA26" s="1415" t="s">
        <v>987</v>
      </c>
      <c r="AB26" s="1415"/>
      <c r="AC26" s="1415"/>
      <c r="AE26" s="1415" t="s">
        <v>987</v>
      </c>
      <c r="AF26" s="1415"/>
      <c r="AG26" s="1415"/>
      <c r="AI26" s="1415" t="s">
        <v>987</v>
      </c>
      <c r="AJ26" s="1415"/>
      <c r="AK26" s="1415"/>
      <c r="AM26" s="1415" t="s">
        <v>987</v>
      </c>
      <c r="AN26" s="1415"/>
      <c r="AO26" s="1415"/>
      <c r="AQ26" s="1415" t="s">
        <v>987</v>
      </c>
      <c r="AR26" s="1415"/>
      <c r="AS26" s="1415"/>
      <c r="AU26" s="1415" t="s">
        <v>987</v>
      </c>
      <c r="AV26" s="1415"/>
      <c r="AW26" s="1415"/>
      <c r="AY26" s="1415" t="s">
        <v>987</v>
      </c>
      <c r="AZ26" s="1415"/>
      <c r="BA26" s="1415"/>
      <c r="BC26" s="1415" t="s">
        <v>987</v>
      </c>
      <c r="BD26" s="1415"/>
      <c r="BE26" s="1415"/>
      <c r="BG26" s="1415" t="s">
        <v>987</v>
      </c>
      <c r="BH26" s="1415"/>
      <c r="BI26" s="1415"/>
      <c r="BK26" s="1415" t="s">
        <v>987</v>
      </c>
      <c r="BL26" s="1415"/>
      <c r="BM26" s="1415"/>
      <c r="BO26" s="1415" t="s">
        <v>987</v>
      </c>
      <c r="BP26" s="1415"/>
      <c r="BQ26" s="1415"/>
      <c r="BS26" s="1415" t="s">
        <v>1003</v>
      </c>
      <c r="BT26" s="1415"/>
      <c r="BU26" s="1415"/>
      <c r="BW26" s="1415" t="s">
        <v>1003</v>
      </c>
      <c r="BX26" s="1415"/>
      <c r="BY26" s="1415"/>
      <c r="CA26" s="1415" t="s">
        <v>1003</v>
      </c>
      <c r="CB26" s="1415"/>
      <c r="CC26" s="1415"/>
      <c r="CE26" s="1415" t="s">
        <v>987</v>
      </c>
      <c r="CF26" s="1415"/>
      <c r="CG26" s="1415"/>
      <c r="CI26" s="1415" t="s">
        <v>987</v>
      </c>
      <c r="CJ26" s="1415"/>
      <c r="CK26" s="1415"/>
      <c r="CM26" s="1415" t="s">
        <v>987</v>
      </c>
      <c r="CN26" s="1415"/>
      <c r="CO26" s="1415"/>
      <c r="CQ26" s="1415" t="s">
        <v>1003</v>
      </c>
      <c r="CR26" s="1415"/>
      <c r="CS26" s="1415"/>
      <c r="CU26" s="1415" t="s">
        <v>987</v>
      </c>
      <c r="CV26" s="1415"/>
      <c r="CW26" s="1415"/>
      <c r="CY26" s="1415" t="s">
        <v>987</v>
      </c>
      <c r="CZ26" s="1415"/>
      <c r="DA26" s="1415"/>
      <c r="DC26" s="1415" t="s">
        <v>987</v>
      </c>
      <c r="DD26" s="1415"/>
      <c r="DE26" s="1415"/>
      <c r="DG26" s="1415" t="s">
        <v>1003</v>
      </c>
      <c r="DH26" s="1415"/>
      <c r="DI26" s="1415"/>
      <c r="DK26" s="1415" t="s">
        <v>987</v>
      </c>
      <c r="DL26" s="1415"/>
      <c r="DM26" s="1415"/>
      <c r="DO26" s="1415" t="s">
        <v>987</v>
      </c>
      <c r="DP26" s="1415"/>
      <c r="DQ26" s="1415"/>
      <c r="DS26" s="1415" t="s">
        <v>987</v>
      </c>
      <c r="DT26" s="1415"/>
      <c r="DU26" s="1415"/>
      <c r="DW26" s="1415" t="s">
        <v>987</v>
      </c>
      <c r="DX26" s="1415"/>
      <c r="DY26" s="1415"/>
      <c r="EA26" s="1415" t="s">
        <v>987</v>
      </c>
      <c r="EB26" s="1415"/>
      <c r="EC26" s="1415"/>
      <c r="EE26" s="1415" t="s">
        <v>987</v>
      </c>
      <c r="EF26" s="1415"/>
      <c r="EG26" s="1415"/>
      <c r="EI26" s="1415" t="s">
        <v>987</v>
      </c>
      <c r="EJ26" s="1415"/>
      <c r="EK26" s="1415"/>
      <c r="EM26" s="1415" t="s">
        <v>1003</v>
      </c>
      <c r="EN26" s="1415"/>
      <c r="EO26" s="1415"/>
      <c r="EQ26" s="1415" t="s">
        <v>987</v>
      </c>
      <c r="ER26" s="1415"/>
      <c r="ES26" s="1415"/>
      <c r="EU26" s="1415" t="s">
        <v>1003</v>
      </c>
      <c r="EV26" s="1415"/>
      <c r="EW26" s="1415"/>
      <c r="EY26" s="1415" t="s">
        <v>987</v>
      </c>
      <c r="EZ26" s="1415"/>
      <c r="FA26" s="1415"/>
      <c r="FC26" s="1415" t="s">
        <v>1003</v>
      </c>
      <c r="FD26" s="1415"/>
      <c r="FE26" s="1415"/>
      <c r="FG26" s="1415" t="s">
        <v>987</v>
      </c>
      <c r="FH26" s="1415"/>
      <c r="FI26" s="1415"/>
      <c r="FK26" s="1415" t="s">
        <v>987</v>
      </c>
      <c r="FL26" s="1415"/>
      <c r="FM26" s="1415"/>
    </row>
    <row r="27" spans="2:169" ht="18.75" customHeight="1" x14ac:dyDescent="0.15">
      <c r="B27" s="2024" t="str">
        <f>K33&amp;" "&amp;O33&amp;" "&amp;S33&amp;" "&amp;W33&amp;" "&amp;AA33&amp;" "&amp;AE33&amp;" "&amp;AI33&amp;" "&amp;AM33&amp;" "&amp;AQ33&amp;" "&amp;AU33&amp;" "&amp;AY33&amp;" "&amp;BC33&amp;" "&amp;BG33&amp;" "&amp;BK33&amp;" "&amp;BO33&amp;" "&amp;BS33&amp;" "&amp;BW33&amp;" "&amp;CA33&amp;" "&amp;CE33&amp;" "&amp;CI33&amp;" "&amp;CM33&amp;" "&amp;CQ33&amp;" "&amp;CU33&amp;" "&amp;CY33&amp;" "&amp;DC33&amp;" "&amp;DG33&amp;" "&amp;DK33&amp;" "&amp;DO33&amp;" "&amp;DS33&amp;" "&amp;DW33&amp;" "&amp;EA33&amp;" "&amp;EE33&amp;" "&amp;EI33&amp;" "&amp;EM33&amp;" "&amp;EQ33&amp;" "&amp;EU33&amp;" "&amp;EY33&amp;" "&amp;FC33&amp;" "&amp;FG33&amp;" "&amp;FK33</f>
        <v xml:space="preserve">                                       </v>
      </c>
      <c r="C27" s="2025"/>
      <c r="D27" s="2025"/>
      <c r="E27" s="2025"/>
      <c r="F27" s="2025"/>
      <c r="G27" s="2025"/>
      <c r="H27" s="2026"/>
      <c r="K27" s="2022" t="s">
        <v>973</v>
      </c>
      <c r="L27" s="2023"/>
      <c r="M27" s="1437" t="s">
        <v>991</v>
      </c>
      <c r="N27" s="1415"/>
      <c r="O27" s="2022" t="s">
        <v>973</v>
      </c>
      <c r="P27" s="2023"/>
      <c r="Q27" s="1437" t="s">
        <v>991</v>
      </c>
      <c r="R27" s="1415"/>
      <c r="S27" s="2022" t="s">
        <v>973</v>
      </c>
      <c r="T27" s="2023"/>
      <c r="U27" s="1437" t="s">
        <v>991</v>
      </c>
      <c r="W27" s="2022" t="s">
        <v>973</v>
      </c>
      <c r="X27" s="2023"/>
      <c r="Y27" s="1437" t="s">
        <v>991</v>
      </c>
      <c r="AA27" s="2022" t="s">
        <v>973</v>
      </c>
      <c r="AB27" s="2023"/>
      <c r="AC27" s="1437" t="s">
        <v>991</v>
      </c>
      <c r="AE27" s="2022" t="s">
        <v>975</v>
      </c>
      <c r="AF27" s="2023"/>
      <c r="AG27" s="1437" t="s">
        <v>991</v>
      </c>
      <c r="AI27" s="2022" t="s">
        <v>973</v>
      </c>
      <c r="AJ27" s="2023"/>
      <c r="AK27" s="1437" t="s">
        <v>991</v>
      </c>
      <c r="AM27" s="2022" t="s">
        <v>973</v>
      </c>
      <c r="AN27" s="2023"/>
      <c r="AO27" s="1437" t="s">
        <v>991</v>
      </c>
      <c r="AQ27" s="2022" t="s">
        <v>973</v>
      </c>
      <c r="AR27" s="2023"/>
      <c r="AS27" s="1437" t="s">
        <v>992</v>
      </c>
      <c r="AU27" s="2022" t="s">
        <v>975</v>
      </c>
      <c r="AV27" s="2023"/>
      <c r="AW27" s="1437" t="s">
        <v>992</v>
      </c>
      <c r="AY27" s="2022" t="s">
        <v>973</v>
      </c>
      <c r="AZ27" s="2023"/>
      <c r="BA27" s="1437" t="s">
        <v>991</v>
      </c>
      <c r="BC27" s="2022" t="s">
        <v>975</v>
      </c>
      <c r="BD27" s="2023"/>
      <c r="BE27" s="1437" t="s">
        <v>991</v>
      </c>
      <c r="BG27" s="2022" t="s">
        <v>973</v>
      </c>
      <c r="BH27" s="2023"/>
      <c r="BI27" s="1437" t="s">
        <v>991</v>
      </c>
      <c r="BK27" s="2022" t="s">
        <v>975</v>
      </c>
      <c r="BL27" s="2023"/>
      <c r="BM27" s="1437" t="s">
        <v>991</v>
      </c>
      <c r="BO27" s="2022" t="s">
        <v>973</v>
      </c>
      <c r="BP27" s="2023"/>
      <c r="BQ27" s="1437" t="s">
        <v>991</v>
      </c>
      <c r="BS27" s="2022" t="s">
        <v>973</v>
      </c>
      <c r="BT27" s="2023"/>
      <c r="BU27" s="1437" t="s">
        <v>991</v>
      </c>
      <c r="BW27" s="2022" t="s">
        <v>973</v>
      </c>
      <c r="BX27" s="2023"/>
      <c r="BY27" s="1437" t="s">
        <v>991</v>
      </c>
      <c r="CA27" s="2022" t="s">
        <v>973</v>
      </c>
      <c r="CB27" s="2023"/>
      <c r="CC27" s="1437" t="s">
        <v>992</v>
      </c>
      <c r="CE27" s="2022" t="s">
        <v>973</v>
      </c>
      <c r="CF27" s="2023"/>
      <c r="CG27" s="1437" t="s">
        <v>992</v>
      </c>
      <c r="CI27" s="2022" t="s">
        <v>973</v>
      </c>
      <c r="CJ27" s="2023"/>
      <c r="CK27" s="1437" t="s">
        <v>991</v>
      </c>
      <c r="CM27" s="2022" t="s">
        <v>973</v>
      </c>
      <c r="CN27" s="2023"/>
      <c r="CO27" s="1437" t="s">
        <v>992</v>
      </c>
      <c r="CQ27" s="2022" t="s">
        <v>973</v>
      </c>
      <c r="CR27" s="2023"/>
      <c r="CS27" s="1437" t="s">
        <v>992</v>
      </c>
      <c r="CU27" s="2022" t="s">
        <v>973</v>
      </c>
      <c r="CV27" s="2023"/>
      <c r="CW27" s="1437" t="s">
        <v>991</v>
      </c>
      <c r="CY27" s="2022" t="s">
        <v>975</v>
      </c>
      <c r="CZ27" s="2023"/>
      <c r="DA27" s="1437" t="s">
        <v>991</v>
      </c>
      <c r="DC27" s="2022" t="s">
        <v>973</v>
      </c>
      <c r="DD27" s="2023"/>
      <c r="DE27" s="1437" t="s">
        <v>991</v>
      </c>
      <c r="DG27" s="2022" t="s">
        <v>973</v>
      </c>
      <c r="DH27" s="2023"/>
      <c r="DI27" s="1437" t="s">
        <v>991</v>
      </c>
      <c r="DK27" s="2022" t="s">
        <v>973</v>
      </c>
      <c r="DL27" s="2023"/>
      <c r="DM27" s="1437" t="s">
        <v>991</v>
      </c>
      <c r="DO27" s="2022" t="s">
        <v>973</v>
      </c>
      <c r="DP27" s="2023"/>
      <c r="DQ27" s="1437" t="s">
        <v>991</v>
      </c>
      <c r="DS27" s="2022" t="s">
        <v>973</v>
      </c>
      <c r="DT27" s="2023"/>
      <c r="DU27" s="1437" t="s">
        <v>991</v>
      </c>
      <c r="DW27" s="2022" t="s">
        <v>973</v>
      </c>
      <c r="DX27" s="2023"/>
      <c r="DY27" s="1437" t="s">
        <v>991</v>
      </c>
      <c r="EA27" s="2022" t="s">
        <v>973</v>
      </c>
      <c r="EB27" s="2023"/>
      <c r="EC27" s="1437" t="s">
        <v>991</v>
      </c>
      <c r="EE27" s="2022" t="s">
        <v>973</v>
      </c>
      <c r="EF27" s="2023"/>
      <c r="EG27" s="1437" t="s">
        <v>991</v>
      </c>
      <c r="EI27" s="2022" t="s">
        <v>975</v>
      </c>
      <c r="EJ27" s="2023"/>
      <c r="EK27" s="1437" t="s">
        <v>991</v>
      </c>
      <c r="EM27" s="2022" t="s">
        <v>973</v>
      </c>
      <c r="EN27" s="2023"/>
      <c r="EO27" s="1437" t="s">
        <v>991</v>
      </c>
      <c r="EQ27" s="2022" t="s">
        <v>973</v>
      </c>
      <c r="ER27" s="2023"/>
      <c r="ES27" s="1437" t="s">
        <v>991</v>
      </c>
      <c r="EU27" s="2022" t="s">
        <v>973</v>
      </c>
      <c r="EV27" s="2023"/>
      <c r="EW27" s="1437" t="s">
        <v>991</v>
      </c>
      <c r="EY27" s="2022" t="s">
        <v>973</v>
      </c>
      <c r="EZ27" s="2023"/>
      <c r="FA27" s="1437" t="s">
        <v>991</v>
      </c>
      <c r="FC27" s="2022" t="s">
        <v>973</v>
      </c>
      <c r="FD27" s="2023"/>
      <c r="FE27" s="1437" t="s">
        <v>991</v>
      </c>
      <c r="FG27" s="2022" t="s">
        <v>973</v>
      </c>
      <c r="FH27" s="2023"/>
      <c r="FI27" s="1437" t="s">
        <v>991</v>
      </c>
      <c r="FK27" s="2022" t="s">
        <v>973</v>
      </c>
      <c r="FL27" s="2023"/>
      <c r="FM27" s="1437" t="s">
        <v>991</v>
      </c>
    </row>
    <row r="28" spans="2:169" ht="18.75" customHeight="1" x14ac:dyDescent="0.15">
      <c r="B28" s="2027"/>
      <c r="C28" s="2028"/>
      <c r="D28" s="2028"/>
      <c r="E28" s="2028"/>
      <c r="F28" s="2028"/>
      <c r="G28" s="2028"/>
      <c r="H28" s="2029"/>
      <c r="K28" s="2020" t="s">
        <v>994</v>
      </c>
      <c r="L28" s="2021"/>
      <c r="M28" s="1443"/>
      <c r="N28" s="1415"/>
      <c r="O28" s="2020" t="s">
        <v>994</v>
      </c>
      <c r="P28" s="2021"/>
      <c r="Q28" s="1443"/>
      <c r="R28" s="1415"/>
      <c r="S28" s="2020" t="s">
        <v>994</v>
      </c>
      <c r="T28" s="2021"/>
      <c r="U28" s="1443"/>
      <c r="W28" s="2020" t="s">
        <v>1004</v>
      </c>
      <c r="X28" s="2021"/>
      <c r="Y28" s="1443"/>
      <c r="AA28" s="2020" t="s">
        <v>994</v>
      </c>
      <c r="AB28" s="2021"/>
      <c r="AC28" s="1443"/>
      <c r="AE28" s="2020" t="s">
        <v>994</v>
      </c>
      <c r="AF28" s="2021"/>
      <c r="AG28" s="1443"/>
      <c r="AI28" s="2020" t="s">
        <v>994</v>
      </c>
      <c r="AJ28" s="2021"/>
      <c r="AK28" s="1443"/>
      <c r="AM28" s="2020" t="s">
        <v>994</v>
      </c>
      <c r="AN28" s="2021"/>
      <c r="AO28" s="1443"/>
      <c r="AQ28" s="2020" t="s">
        <v>994</v>
      </c>
      <c r="AR28" s="2021"/>
      <c r="AS28" s="1443"/>
      <c r="AU28" s="2020" t="s">
        <v>994</v>
      </c>
      <c r="AV28" s="2021"/>
      <c r="AW28" s="1443"/>
      <c r="AY28" s="2020" t="s">
        <v>994</v>
      </c>
      <c r="AZ28" s="2021"/>
      <c r="BA28" s="1443"/>
      <c r="BC28" s="2020" t="s">
        <v>994</v>
      </c>
      <c r="BD28" s="2021"/>
      <c r="BE28" s="1443"/>
      <c r="BG28" s="2020" t="s">
        <v>994</v>
      </c>
      <c r="BH28" s="2021"/>
      <c r="BI28" s="1443"/>
      <c r="BK28" s="2020" t="s">
        <v>1004</v>
      </c>
      <c r="BL28" s="2021"/>
      <c r="BM28" s="1443"/>
      <c r="BO28" s="2020" t="s">
        <v>994</v>
      </c>
      <c r="BP28" s="2021"/>
      <c r="BQ28" s="1443"/>
      <c r="BS28" s="2020" t="s">
        <v>994</v>
      </c>
      <c r="BT28" s="2021"/>
      <c r="BU28" s="1443"/>
      <c r="BW28" s="2020" t="s">
        <v>994</v>
      </c>
      <c r="BX28" s="2021"/>
      <c r="BY28" s="1443"/>
      <c r="CA28" s="2020" t="s">
        <v>1004</v>
      </c>
      <c r="CB28" s="2021"/>
      <c r="CC28" s="1443"/>
      <c r="CE28" s="2020" t="s">
        <v>994</v>
      </c>
      <c r="CF28" s="2021"/>
      <c r="CG28" s="1443"/>
      <c r="CI28" s="2020" t="s">
        <v>994</v>
      </c>
      <c r="CJ28" s="2021"/>
      <c r="CK28" s="1443"/>
      <c r="CM28" s="2020" t="s">
        <v>1004</v>
      </c>
      <c r="CN28" s="2021"/>
      <c r="CO28" s="1443"/>
      <c r="CQ28" s="2020" t="s">
        <v>994</v>
      </c>
      <c r="CR28" s="2021"/>
      <c r="CS28" s="1443"/>
      <c r="CU28" s="2020" t="s">
        <v>994</v>
      </c>
      <c r="CV28" s="2021"/>
      <c r="CW28" s="1443"/>
      <c r="CY28" s="2020" t="s">
        <v>994</v>
      </c>
      <c r="CZ28" s="2021"/>
      <c r="DA28" s="1443"/>
      <c r="DC28" s="2020" t="s">
        <v>994</v>
      </c>
      <c r="DD28" s="2021"/>
      <c r="DE28" s="1443"/>
      <c r="DG28" s="2020" t="s">
        <v>1004</v>
      </c>
      <c r="DH28" s="2021"/>
      <c r="DI28" s="1443"/>
      <c r="DK28" s="2020" t="s">
        <v>994</v>
      </c>
      <c r="DL28" s="2021"/>
      <c r="DM28" s="1443"/>
      <c r="DO28" s="2020" t="s">
        <v>994</v>
      </c>
      <c r="DP28" s="2021"/>
      <c r="DQ28" s="1443"/>
      <c r="DS28" s="2020" t="s">
        <v>1004</v>
      </c>
      <c r="DT28" s="2021"/>
      <c r="DU28" s="1443"/>
      <c r="DW28" s="2020" t="s">
        <v>994</v>
      </c>
      <c r="DX28" s="2021"/>
      <c r="DY28" s="1443"/>
      <c r="EA28" s="2020" t="s">
        <v>1004</v>
      </c>
      <c r="EB28" s="2021"/>
      <c r="EC28" s="1443"/>
      <c r="EE28" s="2020" t="s">
        <v>994</v>
      </c>
      <c r="EF28" s="2021"/>
      <c r="EG28" s="1443"/>
      <c r="EI28" s="2020" t="s">
        <v>994</v>
      </c>
      <c r="EJ28" s="2021"/>
      <c r="EK28" s="1443"/>
      <c r="EM28" s="2020" t="s">
        <v>994</v>
      </c>
      <c r="EN28" s="2021"/>
      <c r="EO28" s="1443"/>
      <c r="EQ28" s="2020" t="s">
        <v>994</v>
      </c>
      <c r="ER28" s="2021"/>
      <c r="ES28" s="1443"/>
      <c r="EU28" s="2020" t="s">
        <v>994</v>
      </c>
      <c r="EV28" s="2021"/>
      <c r="EW28" s="1443"/>
      <c r="EY28" s="2020" t="s">
        <v>994</v>
      </c>
      <c r="EZ28" s="2021"/>
      <c r="FA28" s="1443"/>
      <c r="FC28" s="2020" t="s">
        <v>994</v>
      </c>
      <c r="FD28" s="2021"/>
      <c r="FE28" s="1443"/>
      <c r="FG28" s="2020" t="s">
        <v>994</v>
      </c>
      <c r="FH28" s="2021"/>
      <c r="FI28" s="1443"/>
      <c r="FK28" s="2020" t="s">
        <v>994</v>
      </c>
      <c r="FL28" s="2021"/>
      <c r="FM28" s="1443"/>
    </row>
    <row r="29" spans="2:169" ht="18.75" customHeight="1" x14ac:dyDescent="0.15">
      <c r="B29" s="2027"/>
      <c r="C29" s="2028"/>
      <c r="D29" s="2028"/>
      <c r="E29" s="2028"/>
      <c r="F29" s="2028"/>
      <c r="G29" s="2028"/>
      <c r="H29" s="2029"/>
      <c r="K29" s="2020" t="s">
        <v>1005</v>
      </c>
      <c r="L29" s="2021"/>
      <c r="M29" s="1443"/>
      <c r="N29" s="1415"/>
      <c r="O29" s="2020" t="s">
        <v>997</v>
      </c>
      <c r="P29" s="2021"/>
      <c r="Q29" s="1443"/>
      <c r="R29" s="1415"/>
      <c r="S29" s="2020" t="s">
        <v>997</v>
      </c>
      <c r="T29" s="2021"/>
      <c r="U29" s="1443"/>
      <c r="W29" s="2020" t="s">
        <v>997</v>
      </c>
      <c r="X29" s="2021"/>
      <c r="Y29" s="1443"/>
      <c r="AA29" s="2020" t="s">
        <v>997</v>
      </c>
      <c r="AB29" s="2021"/>
      <c r="AC29" s="1443"/>
      <c r="AE29" s="2020" t="s">
        <v>997</v>
      </c>
      <c r="AF29" s="2021"/>
      <c r="AG29" s="1443"/>
      <c r="AI29" s="2020" t="s">
        <v>997</v>
      </c>
      <c r="AJ29" s="2021"/>
      <c r="AK29" s="1443"/>
      <c r="AM29" s="2020" t="s">
        <v>997</v>
      </c>
      <c r="AN29" s="2021"/>
      <c r="AO29" s="1443"/>
      <c r="AQ29" s="2020" t="s">
        <v>997</v>
      </c>
      <c r="AR29" s="2021"/>
      <c r="AS29" s="1443"/>
      <c r="AU29" s="2020" t="s">
        <v>997</v>
      </c>
      <c r="AV29" s="2021"/>
      <c r="AW29" s="1443"/>
      <c r="AY29" s="2020" t="s">
        <v>997</v>
      </c>
      <c r="AZ29" s="2021"/>
      <c r="BA29" s="1443"/>
      <c r="BC29" s="2020" t="s">
        <v>997</v>
      </c>
      <c r="BD29" s="2021"/>
      <c r="BE29" s="1443"/>
      <c r="BG29" s="2020" t="s">
        <v>997</v>
      </c>
      <c r="BH29" s="2021"/>
      <c r="BI29" s="1443"/>
      <c r="BK29" s="2020" t="s">
        <v>997</v>
      </c>
      <c r="BL29" s="2021"/>
      <c r="BM29" s="1443"/>
      <c r="BO29" s="2020" t="s">
        <v>1005</v>
      </c>
      <c r="BP29" s="2021"/>
      <c r="BQ29" s="1443"/>
      <c r="BS29" s="2020" t="s">
        <v>1005</v>
      </c>
      <c r="BT29" s="2021"/>
      <c r="BU29" s="1443"/>
      <c r="BW29" s="2020" t="s">
        <v>1005</v>
      </c>
      <c r="BX29" s="2021"/>
      <c r="BY29" s="1443"/>
      <c r="CA29" s="2020" t="s">
        <v>997</v>
      </c>
      <c r="CB29" s="2021"/>
      <c r="CC29" s="1443"/>
      <c r="CE29" s="2020" t="s">
        <v>997</v>
      </c>
      <c r="CF29" s="2021"/>
      <c r="CG29" s="1443"/>
      <c r="CI29" s="2020" t="s">
        <v>1005</v>
      </c>
      <c r="CJ29" s="2021"/>
      <c r="CK29" s="1443"/>
      <c r="CM29" s="2020" t="s">
        <v>997</v>
      </c>
      <c r="CN29" s="2021"/>
      <c r="CO29" s="1443"/>
      <c r="CQ29" s="2020" t="s">
        <v>997</v>
      </c>
      <c r="CR29" s="2021"/>
      <c r="CS29" s="1443"/>
      <c r="CU29" s="2020" t="s">
        <v>997</v>
      </c>
      <c r="CV29" s="2021"/>
      <c r="CW29" s="1443"/>
      <c r="CY29" s="2020" t="s">
        <v>997</v>
      </c>
      <c r="CZ29" s="2021"/>
      <c r="DA29" s="1443"/>
      <c r="DC29" s="2020" t="s">
        <v>997</v>
      </c>
      <c r="DD29" s="2021"/>
      <c r="DE29" s="1443"/>
      <c r="DG29" s="2020" t="s">
        <v>997</v>
      </c>
      <c r="DH29" s="2021"/>
      <c r="DI29" s="1443"/>
      <c r="DK29" s="2020" t="s">
        <v>997</v>
      </c>
      <c r="DL29" s="2021"/>
      <c r="DM29" s="1443"/>
      <c r="DO29" s="2020" t="s">
        <v>997</v>
      </c>
      <c r="DP29" s="2021"/>
      <c r="DQ29" s="1443"/>
      <c r="DS29" s="2020" t="s">
        <v>997</v>
      </c>
      <c r="DT29" s="2021"/>
      <c r="DU29" s="1443"/>
      <c r="DW29" s="2020" t="s">
        <v>1005</v>
      </c>
      <c r="DX29" s="2021"/>
      <c r="DY29" s="1443"/>
      <c r="EA29" s="2020" t="s">
        <v>997</v>
      </c>
      <c r="EB29" s="2021"/>
      <c r="EC29" s="1443"/>
      <c r="EE29" s="2020" t="s">
        <v>1005</v>
      </c>
      <c r="EF29" s="2021"/>
      <c r="EG29" s="1443"/>
      <c r="EI29" s="2020" t="s">
        <v>997</v>
      </c>
      <c r="EJ29" s="2021"/>
      <c r="EK29" s="1443"/>
      <c r="EM29" s="2020" t="s">
        <v>1005</v>
      </c>
      <c r="EN29" s="2021"/>
      <c r="EO29" s="1443"/>
      <c r="EQ29" s="2020" t="s">
        <v>997</v>
      </c>
      <c r="ER29" s="2021"/>
      <c r="ES29" s="1443"/>
      <c r="EU29" s="2020" t="s">
        <v>997</v>
      </c>
      <c r="EV29" s="2021"/>
      <c r="EW29" s="1443"/>
      <c r="EY29" s="2020" t="s">
        <v>1005</v>
      </c>
      <c r="EZ29" s="2021"/>
      <c r="FA29" s="1443"/>
      <c r="FC29" s="2020" t="s">
        <v>997</v>
      </c>
      <c r="FD29" s="2021"/>
      <c r="FE29" s="1443"/>
      <c r="FG29" s="2020" t="s">
        <v>1005</v>
      </c>
      <c r="FH29" s="2021"/>
      <c r="FI29" s="1443"/>
      <c r="FK29" s="2020" t="s">
        <v>997</v>
      </c>
      <c r="FL29" s="2021"/>
      <c r="FM29" s="1443"/>
    </row>
    <row r="30" spans="2:169" ht="18.75" customHeight="1" x14ac:dyDescent="0.15">
      <c r="B30" s="2027"/>
      <c r="C30" s="2028"/>
      <c r="D30" s="2028"/>
      <c r="E30" s="2028"/>
      <c r="F30" s="2028"/>
      <c r="G30" s="2028"/>
      <c r="H30" s="2029"/>
      <c r="K30" s="2020" t="s">
        <v>1000</v>
      </c>
      <c r="L30" s="2021"/>
      <c r="M30" s="1443"/>
      <c r="N30" s="1415"/>
      <c r="O30" s="2020" t="s">
        <v>1000</v>
      </c>
      <c r="P30" s="2021"/>
      <c r="Q30" s="1443"/>
      <c r="R30" s="1415"/>
      <c r="S30" s="2020" t="s">
        <v>1006</v>
      </c>
      <c r="T30" s="2021"/>
      <c r="U30" s="1443"/>
      <c r="W30" s="2020" t="s">
        <v>1000</v>
      </c>
      <c r="X30" s="2021"/>
      <c r="Y30" s="1443"/>
      <c r="AA30" s="2020" t="s">
        <v>1000</v>
      </c>
      <c r="AB30" s="2021"/>
      <c r="AC30" s="1443"/>
      <c r="AE30" s="2020" t="s">
        <v>1000</v>
      </c>
      <c r="AF30" s="2021"/>
      <c r="AG30" s="1443"/>
      <c r="AI30" s="2020" t="s">
        <v>1000</v>
      </c>
      <c r="AJ30" s="2021"/>
      <c r="AK30" s="1443"/>
      <c r="AM30" s="2020" t="s">
        <v>1000</v>
      </c>
      <c r="AN30" s="2021"/>
      <c r="AO30" s="1443"/>
      <c r="AQ30" s="2020" t="s">
        <v>1000</v>
      </c>
      <c r="AR30" s="2021"/>
      <c r="AS30" s="1443"/>
      <c r="AU30" s="2020" t="s">
        <v>1000</v>
      </c>
      <c r="AV30" s="2021"/>
      <c r="AW30" s="1443"/>
      <c r="AY30" s="2020" t="s">
        <v>1000</v>
      </c>
      <c r="AZ30" s="2021"/>
      <c r="BA30" s="1443"/>
      <c r="BC30" s="2020" t="s">
        <v>1000</v>
      </c>
      <c r="BD30" s="2021"/>
      <c r="BE30" s="1443"/>
      <c r="BG30" s="2020" t="s">
        <v>1000</v>
      </c>
      <c r="BH30" s="2021"/>
      <c r="BI30" s="1443"/>
      <c r="BK30" s="2020" t="s">
        <v>1000</v>
      </c>
      <c r="BL30" s="2021"/>
      <c r="BM30" s="1443"/>
      <c r="BO30" s="2020" t="s">
        <v>1006</v>
      </c>
      <c r="BP30" s="2021"/>
      <c r="BQ30" s="1443"/>
      <c r="BS30" s="2020" t="s">
        <v>1000</v>
      </c>
      <c r="BT30" s="2021"/>
      <c r="BU30" s="1443"/>
      <c r="BW30" s="2020" t="s">
        <v>1000</v>
      </c>
      <c r="BX30" s="2021"/>
      <c r="BY30" s="1443"/>
      <c r="CA30" s="2020" t="s">
        <v>1000</v>
      </c>
      <c r="CB30" s="2021"/>
      <c r="CC30" s="1443"/>
      <c r="CE30" s="2020" t="s">
        <v>1000</v>
      </c>
      <c r="CF30" s="2021"/>
      <c r="CG30" s="1443"/>
      <c r="CI30" s="2020" t="s">
        <v>1000</v>
      </c>
      <c r="CJ30" s="2021"/>
      <c r="CK30" s="1443"/>
      <c r="CM30" s="2020" t="s">
        <v>1000</v>
      </c>
      <c r="CN30" s="2021"/>
      <c r="CO30" s="1443"/>
      <c r="CQ30" s="2020" t="s">
        <v>1000</v>
      </c>
      <c r="CR30" s="2021"/>
      <c r="CS30" s="1443"/>
      <c r="CU30" s="2020" t="s">
        <v>1000</v>
      </c>
      <c r="CV30" s="2021"/>
      <c r="CW30" s="1443"/>
      <c r="CY30" s="2020" t="s">
        <v>1000</v>
      </c>
      <c r="CZ30" s="2021"/>
      <c r="DA30" s="1443"/>
      <c r="DC30" s="2020" t="s">
        <v>1000</v>
      </c>
      <c r="DD30" s="2021"/>
      <c r="DE30" s="1443"/>
      <c r="DG30" s="2020" t="s">
        <v>1000</v>
      </c>
      <c r="DH30" s="2021"/>
      <c r="DI30" s="1443"/>
      <c r="DK30" s="2020" t="s">
        <v>1000</v>
      </c>
      <c r="DL30" s="2021"/>
      <c r="DM30" s="1443"/>
      <c r="DO30" s="2020" t="s">
        <v>1000</v>
      </c>
      <c r="DP30" s="2021"/>
      <c r="DQ30" s="1443"/>
      <c r="DS30" s="2020" t="s">
        <v>1006</v>
      </c>
      <c r="DT30" s="2021"/>
      <c r="DU30" s="1443"/>
      <c r="DW30" s="2020" t="s">
        <v>1006</v>
      </c>
      <c r="DX30" s="2021"/>
      <c r="DY30" s="1443"/>
      <c r="EA30" s="2020" t="s">
        <v>1000</v>
      </c>
      <c r="EB30" s="2021"/>
      <c r="EC30" s="1443"/>
      <c r="EE30" s="2020" t="s">
        <v>1000</v>
      </c>
      <c r="EF30" s="2021"/>
      <c r="EG30" s="1443"/>
      <c r="EI30" s="2020" t="s">
        <v>1000</v>
      </c>
      <c r="EJ30" s="2021"/>
      <c r="EK30" s="1443"/>
      <c r="EM30" s="2020" t="s">
        <v>1006</v>
      </c>
      <c r="EN30" s="2021"/>
      <c r="EO30" s="1443"/>
      <c r="EQ30" s="2020" t="s">
        <v>1000</v>
      </c>
      <c r="ER30" s="2021"/>
      <c r="ES30" s="1443"/>
      <c r="EU30" s="2020" t="s">
        <v>1000</v>
      </c>
      <c r="EV30" s="2021"/>
      <c r="EW30" s="1443"/>
      <c r="EY30" s="2020" t="s">
        <v>1006</v>
      </c>
      <c r="EZ30" s="2021"/>
      <c r="FA30" s="1443"/>
      <c r="FC30" s="2020" t="s">
        <v>1000</v>
      </c>
      <c r="FD30" s="2021"/>
      <c r="FE30" s="1443"/>
      <c r="FG30" s="2020" t="s">
        <v>1000</v>
      </c>
      <c r="FH30" s="2021"/>
      <c r="FI30" s="1443"/>
      <c r="FK30" s="2020" t="s">
        <v>1000</v>
      </c>
      <c r="FL30" s="2021"/>
      <c r="FM30" s="1443"/>
    </row>
    <row r="31" spans="2:169" ht="18.75" customHeight="1" x14ac:dyDescent="0.15">
      <c r="B31" s="2027"/>
      <c r="C31" s="2028"/>
      <c r="D31" s="2028"/>
      <c r="E31" s="2028"/>
      <c r="F31" s="2028"/>
      <c r="G31" s="2028"/>
      <c r="H31" s="2029"/>
      <c r="K31" s="1415"/>
      <c r="L31" s="1415"/>
      <c r="M31" s="1415"/>
      <c r="N31" s="1415"/>
      <c r="O31" s="1415"/>
      <c r="P31" s="1415"/>
      <c r="Q31" s="1415"/>
      <c r="R31" s="1415"/>
      <c r="S31" s="1415"/>
      <c r="T31" s="1415"/>
      <c r="U31" s="1415"/>
      <c r="W31" s="1415"/>
      <c r="X31" s="1415"/>
      <c r="Y31" s="1415"/>
      <c r="AA31" s="1415"/>
      <c r="AB31" s="1415"/>
      <c r="AC31" s="1415"/>
      <c r="AE31" s="1415"/>
      <c r="AF31" s="1415"/>
      <c r="AG31" s="1415"/>
      <c r="AI31" s="1415"/>
      <c r="AJ31" s="1415"/>
      <c r="AK31" s="1415"/>
      <c r="AM31" s="1415"/>
      <c r="AN31" s="1415"/>
      <c r="AO31" s="1415"/>
      <c r="AQ31" s="1415"/>
      <c r="AR31" s="1415"/>
      <c r="AS31" s="1415"/>
      <c r="AU31" s="1415"/>
      <c r="AV31" s="1415"/>
      <c r="AW31" s="1415"/>
      <c r="AY31" s="1415"/>
      <c r="AZ31" s="1415"/>
      <c r="BA31" s="1415"/>
      <c r="BC31" s="1415"/>
      <c r="BD31" s="1415"/>
      <c r="BE31" s="1415"/>
      <c r="BG31" s="1415"/>
      <c r="BH31" s="1415"/>
      <c r="BI31" s="1415"/>
      <c r="BK31" s="1415"/>
      <c r="BL31" s="1415"/>
      <c r="BM31" s="1415"/>
      <c r="BO31" s="1415"/>
      <c r="BP31" s="1415"/>
      <c r="BQ31" s="1415"/>
      <c r="BS31" s="1415"/>
      <c r="BT31" s="1415"/>
      <c r="BU31" s="1415"/>
      <c r="BW31" s="1415"/>
      <c r="BX31" s="1415"/>
      <c r="BY31" s="1415"/>
      <c r="CA31" s="1415"/>
      <c r="CB31" s="1415"/>
      <c r="CC31" s="1415"/>
      <c r="CE31" s="1415"/>
      <c r="CF31" s="1415"/>
      <c r="CG31" s="1415"/>
      <c r="CI31" s="1415"/>
      <c r="CJ31" s="1415"/>
      <c r="CK31" s="1415"/>
      <c r="CM31" s="1415"/>
      <c r="CN31" s="1415"/>
      <c r="CO31" s="1415"/>
      <c r="CQ31" s="1415"/>
      <c r="CR31" s="1415"/>
      <c r="CS31" s="1415"/>
      <c r="CU31" s="1415"/>
      <c r="CV31" s="1415"/>
      <c r="CW31" s="1415"/>
      <c r="CY31" s="1415"/>
      <c r="CZ31" s="1415"/>
      <c r="DA31" s="1415"/>
      <c r="DC31" s="1415"/>
      <c r="DD31" s="1415"/>
      <c r="DE31" s="1415"/>
      <c r="DG31" s="1415"/>
      <c r="DH31" s="1415"/>
      <c r="DI31" s="1415"/>
      <c r="DK31" s="1415"/>
      <c r="DL31" s="1415"/>
      <c r="DM31" s="1415"/>
      <c r="DO31" s="1415"/>
      <c r="DP31" s="1415"/>
      <c r="DQ31" s="1415"/>
      <c r="DS31" s="1415"/>
      <c r="DT31" s="1415"/>
      <c r="DU31" s="1415"/>
      <c r="DW31" s="1415"/>
      <c r="DX31" s="1415"/>
      <c r="DY31" s="1415"/>
      <c r="EA31" s="1415"/>
      <c r="EB31" s="1415"/>
      <c r="EC31" s="1415"/>
      <c r="EE31" s="1415"/>
      <c r="EF31" s="1415"/>
      <c r="EG31" s="1415"/>
      <c r="EI31" s="1415"/>
      <c r="EJ31" s="1415"/>
      <c r="EK31" s="1415"/>
      <c r="EM31" s="1415"/>
      <c r="EN31" s="1415"/>
      <c r="EO31" s="1415"/>
      <c r="EQ31" s="1415"/>
      <c r="ER31" s="1415"/>
      <c r="ES31" s="1415"/>
      <c r="EU31" s="1415"/>
      <c r="EV31" s="1415"/>
      <c r="EW31" s="1415"/>
      <c r="EY31" s="1415"/>
      <c r="EZ31" s="1415"/>
      <c r="FA31" s="1415"/>
      <c r="FC31" s="1415"/>
      <c r="FD31" s="1415"/>
      <c r="FE31" s="1415"/>
      <c r="FG31" s="1415"/>
      <c r="FH31" s="1415"/>
      <c r="FI31" s="1415"/>
      <c r="FK31" s="1415"/>
      <c r="FL31" s="1415"/>
      <c r="FM31" s="1415"/>
    </row>
    <row r="32" spans="2:169" ht="18.75" customHeight="1" x14ac:dyDescent="0.15">
      <c r="B32" s="2027"/>
      <c r="C32" s="2028"/>
      <c r="D32" s="2028"/>
      <c r="E32" s="2028"/>
      <c r="F32" s="2028"/>
      <c r="G32" s="2028"/>
      <c r="H32" s="2029"/>
      <c r="K32" s="1415" t="s">
        <v>1002</v>
      </c>
      <c r="L32" s="1415"/>
      <c r="M32" s="1415"/>
      <c r="N32" s="1415"/>
      <c r="O32" s="1415" t="s">
        <v>1002</v>
      </c>
      <c r="P32" s="1415"/>
      <c r="Q32" s="1415"/>
      <c r="R32" s="1415"/>
      <c r="S32" s="1415" t="s">
        <v>1002</v>
      </c>
      <c r="T32" s="1415"/>
      <c r="U32" s="1415"/>
      <c r="W32" s="1415" t="s">
        <v>1002</v>
      </c>
      <c r="X32" s="1415"/>
      <c r="Y32" s="1415"/>
      <c r="AA32" s="1415" t="s">
        <v>1007</v>
      </c>
      <c r="AB32" s="1415"/>
      <c r="AC32" s="1415"/>
      <c r="AE32" s="1415" t="s">
        <v>1002</v>
      </c>
      <c r="AF32" s="1415"/>
      <c r="AG32" s="1415"/>
      <c r="AI32" s="1415" t="s">
        <v>1007</v>
      </c>
      <c r="AJ32" s="1415"/>
      <c r="AK32" s="1415"/>
      <c r="AM32" s="1415" t="s">
        <v>1002</v>
      </c>
      <c r="AN32" s="1415"/>
      <c r="AO32" s="1415"/>
      <c r="AQ32" s="1415" t="s">
        <v>1007</v>
      </c>
      <c r="AR32" s="1415"/>
      <c r="AS32" s="1415"/>
      <c r="AU32" s="1415" t="s">
        <v>1002</v>
      </c>
      <c r="AV32" s="1415"/>
      <c r="AW32" s="1415"/>
      <c r="AY32" s="1415" t="s">
        <v>1002</v>
      </c>
      <c r="AZ32" s="1415"/>
      <c r="BA32" s="1415"/>
      <c r="BC32" s="1415" t="s">
        <v>1002</v>
      </c>
      <c r="BD32" s="1415"/>
      <c r="BE32" s="1415"/>
      <c r="BG32" s="1415" t="s">
        <v>1007</v>
      </c>
      <c r="BH32" s="1415"/>
      <c r="BI32" s="1415"/>
      <c r="BK32" s="1415" t="s">
        <v>1002</v>
      </c>
      <c r="BL32" s="1415"/>
      <c r="BM32" s="1415"/>
      <c r="BO32" s="1415" t="s">
        <v>1007</v>
      </c>
      <c r="BP32" s="1415"/>
      <c r="BQ32" s="1415"/>
      <c r="BS32" s="1415" t="s">
        <v>1002</v>
      </c>
      <c r="BT32" s="1415"/>
      <c r="BU32" s="1415"/>
      <c r="BW32" s="1415" t="s">
        <v>1002</v>
      </c>
      <c r="BX32" s="1415"/>
      <c r="BY32" s="1415"/>
      <c r="CA32" s="1415" t="s">
        <v>1002</v>
      </c>
      <c r="CB32" s="1415"/>
      <c r="CC32" s="1415"/>
      <c r="CE32" s="1415" t="s">
        <v>1007</v>
      </c>
      <c r="CF32" s="1415"/>
      <c r="CG32" s="1415"/>
      <c r="CI32" s="1415" t="s">
        <v>1002</v>
      </c>
      <c r="CJ32" s="1415"/>
      <c r="CK32" s="1415"/>
      <c r="CM32" s="1415" t="s">
        <v>1002</v>
      </c>
      <c r="CN32" s="1415"/>
      <c r="CO32" s="1415"/>
      <c r="CQ32" s="1415" t="s">
        <v>1002</v>
      </c>
      <c r="CR32" s="1415"/>
      <c r="CS32" s="1415"/>
      <c r="CU32" s="1415" t="s">
        <v>1002</v>
      </c>
      <c r="CV32" s="1415"/>
      <c r="CW32" s="1415"/>
      <c r="CY32" s="1415" t="s">
        <v>1002</v>
      </c>
      <c r="CZ32" s="1415"/>
      <c r="DA32" s="1415"/>
      <c r="DC32" s="1415" t="s">
        <v>1002</v>
      </c>
      <c r="DD32" s="1415"/>
      <c r="DE32" s="1415"/>
      <c r="DG32" s="1415" t="s">
        <v>1002</v>
      </c>
      <c r="DH32" s="1415"/>
      <c r="DI32" s="1415"/>
      <c r="DK32" s="1415" t="s">
        <v>1002</v>
      </c>
      <c r="DL32" s="1415"/>
      <c r="DM32" s="1415"/>
      <c r="DO32" s="1415" t="s">
        <v>1002</v>
      </c>
      <c r="DP32" s="1415"/>
      <c r="DQ32" s="1415"/>
      <c r="DS32" s="1415" t="s">
        <v>1002</v>
      </c>
      <c r="DT32" s="1415"/>
      <c r="DU32" s="1415"/>
      <c r="DW32" s="1415" t="s">
        <v>1002</v>
      </c>
      <c r="DX32" s="1415"/>
      <c r="DY32" s="1415"/>
      <c r="EA32" s="1415" t="s">
        <v>1002</v>
      </c>
      <c r="EB32" s="1415"/>
      <c r="EC32" s="1415"/>
      <c r="EE32" s="1415" t="s">
        <v>1002</v>
      </c>
      <c r="EF32" s="1415"/>
      <c r="EG32" s="1415"/>
      <c r="EI32" s="1415" t="s">
        <v>1002</v>
      </c>
      <c r="EJ32" s="1415"/>
      <c r="EK32" s="1415"/>
      <c r="EM32" s="1415" t="s">
        <v>1002</v>
      </c>
      <c r="EN32" s="1415"/>
      <c r="EO32" s="1415"/>
      <c r="EQ32" s="1415" t="s">
        <v>1002</v>
      </c>
      <c r="ER32" s="1415"/>
      <c r="ES32" s="1415"/>
      <c r="EU32" s="1415" t="s">
        <v>1002</v>
      </c>
      <c r="EV32" s="1415"/>
      <c r="EW32" s="1415"/>
      <c r="EY32" s="1415" t="s">
        <v>1002</v>
      </c>
      <c r="EZ32" s="1415"/>
      <c r="FA32" s="1415"/>
      <c r="FC32" s="1415" t="s">
        <v>1007</v>
      </c>
      <c r="FD32" s="1415"/>
      <c r="FE32" s="1415"/>
      <c r="FG32" s="1415" t="s">
        <v>1002</v>
      </c>
      <c r="FH32" s="1415"/>
      <c r="FI32" s="1415"/>
      <c r="FK32" s="1415" t="s">
        <v>1002</v>
      </c>
      <c r="FL32" s="1415"/>
      <c r="FM32" s="1415"/>
    </row>
    <row r="33" spans="2:169" x14ac:dyDescent="0.15">
      <c r="B33" s="2027"/>
      <c r="C33" s="2028"/>
      <c r="D33" s="2028"/>
      <c r="E33" s="2028"/>
      <c r="F33" s="2028"/>
      <c r="G33" s="2028"/>
      <c r="H33" s="2029"/>
      <c r="K33" s="2005"/>
      <c r="L33" s="2006"/>
      <c r="M33" s="2007"/>
      <c r="N33" s="1415"/>
      <c r="O33" s="2005"/>
      <c r="P33" s="2006"/>
      <c r="Q33" s="2007"/>
      <c r="R33" s="1415"/>
      <c r="S33" s="2005"/>
      <c r="T33" s="2006"/>
      <c r="U33" s="2007"/>
      <c r="W33" s="2005"/>
      <c r="X33" s="2006"/>
      <c r="Y33" s="2007"/>
      <c r="AA33" s="2005"/>
      <c r="AB33" s="2006"/>
      <c r="AC33" s="2007"/>
      <c r="AE33" s="2005"/>
      <c r="AF33" s="2006"/>
      <c r="AG33" s="2007"/>
      <c r="AI33" s="2005"/>
      <c r="AJ33" s="2006"/>
      <c r="AK33" s="2007"/>
      <c r="AM33" s="2005"/>
      <c r="AN33" s="2006"/>
      <c r="AO33" s="2007"/>
      <c r="AQ33" s="2005"/>
      <c r="AR33" s="2006"/>
      <c r="AS33" s="2007"/>
      <c r="AU33" s="2005"/>
      <c r="AV33" s="2006"/>
      <c r="AW33" s="2007"/>
      <c r="AY33" s="2005"/>
      <c r="AZ33" s="2006"/>
      <c r="BA33" s="2007"/>
      <c r="BC33" s="2005"/>
      <c r="BD33" s="2006"/>
      <c r="BE33" s="2007"/>
      <c r="BG33" s="2005"/>
      <c r="BH33" s="2006"/>
      <c r="BI33" s="2007"/>
      <c r="BK33" s="2005"/>
      <c r="BL33" s="2006"/>
      <c r="BM33" s="2007"/>
      <c r="BO33" s="2005"/>
      <c r="BP33" s="2006"/>
      <c r="BQ33" s="2007"/>
      <c r="BS33" s="2005"/>
      <c r="BT33" s="2006"/>
      <c r="BU33" s="2007"/>
      <c r="BW33" s="2005"/>
      <c r="BX33" s="2006"/>
      <c r="BY33" s="2007"/>
      <c r="CA33" s="2005"/>
      <c r="CB33" s="2006"/>
      <c r="CC33" s="2007"/>
      <c r="CE33" s="2005"/>
      <c r="CF33" s="2006"/>
      <c r="CG33" s="2007"/>
      <c r="CI33" s="2005"/>
      <c r="CJ33" s="2006"/>
      <c r="CK33" s="2007"/>
      <c r="CM33" s="2005"/>
      <c r="CN33" s="2006"/>
      <c r="CO33" s="2007"/>
      <c r="CQ33" s="2005"/>
      <c r="CR33" s="2006"/>
      <c r="CS33" s="2007"/>
      <c r="CU33" s="2005"/>
      <c r="CV33" s="2006"/>
      <c r="CW33" s="2007"/>
      <c r="CY33" s="2005"/>
      <c r="CZ33" s="2006"/>
      <c r="DA33" s="2007"/>
      <c r="DC33" s="2005"/>
      <c r="DD33" s="2006"/>
      <c r="DE33" s="2007"/>
      <c r="DG33" s="2005"/>
      <c r="DH33" s="2006"/>
      <c r="DI33" s="2007"/>
      <c r="DK33" s="2005"/>
      <c r="DL33" s="2006"/>
      <c r="DM33" s="2007"/>
      <c r="DO33" s="2005"/>
      <c r="DP33" s="2006"/>
      <c r="DQ33" s="2007"/>
      <c r="DS33" s="2005"/>
      <c r="DT33" s="2006"/>
      <c r="DU33" s="2007"/>
      <c r="DW33" s="2005"/>
      <c r="DX33" s="2006"/>
      <c r="DY33" s="2007"/>
      <c r="EA33" s="2005"/>
      <c r="EB33" s="2006"/>
      <c r="EC33" s="2007"/>
      <c r="EE33" s="2005"/>
      <c r="EF33" s="2006"/>
      <c r="EG33" s="2007"/>
      <c r="EI33" s="2005"/>
      <c r="EJ33" s="2006"/>
      <c r="EK33" s="2007"/>
      <c r="EM33" s="2005"/>
      <c r="EN33" s="2006"/>
      <c r="EO33" s="2007"/>
      <c r="EQ33" s="2005"/>
      <c r="ER33" s="2006"/>
      <c r="ES33" s="2007"/>
      <c r="EU33" s="2005"/>
      <c r="EV33" s="2006"/>
      <c r="EW33" s="2007"/>
      <c r="EY33" s="2005"/>
      <c r="EZ33" s="2006"/>
      <c r="FA33" s="2007"/>
      <c r="FC33" s="2005"/>
      <c r="FD33" s="2006"/>
      <c r="FE33" s="2007"/>
      <c r="FG33" s="2005"/>
      <c r="FH33" s="2006"/>
      <c r="FI33" s="2007"/>
      <c r="FK33" s="2005"/>
      <c r="FL33" s="2006"/>
      <c r="FM33" s="2007"/>
    </row>
    <row r="34" spans="2:169" x14ac:dyDescent="0.15">
      <c r="B34" s="2027"/>
      <c r="C34" s="2028"/>
      <c r="D34" s="2028"/>
      <c r="E34" s="2028"/>
      <c r="F34" s="2028"/>
      <c r="G34" s="2028"/>
      <c r="H34" s="2029"/>
      <c r="K34" s="2008"/>
      <c r="L34" s="2009"/>
      <c r="M34" s="2010"/>
      <c r="N34" s="1415"/>
      <c r="O34" s="2008"/>
      <c r="P34" s="2009"/>
      <c r="Q34" s="2010"/>
      <c r="R34" s="1415"/>
      <c r="S34" s="2008"/>
      <c r="T34" s="2009"/>
      <c r="U34" s="2010"/>
      <c r="W34" s="2008"/>
      <c r="X34" s="2009"/>
      <c r="Y34" s="2010"/>
      <c r="AA34" s="2008"/>
      <c r="AB34" s="2009"/>
      <c r="AC34" s="2010"/>
      <c r="AE34" s="2008"/>
      <c r="AF34" s="2009"/>
      <c r="AG34" s="2010"/>
      <c r="AI34" s="2008"/>
      <c r="AJ34" s="2009"/>
      <c r="AK34" s="2010"/>
      <c r="AM34" s="2008"/>
      <c r="AN34" s="2009"/>
      <c r="AO34" s="2010"/>
      <c r="AQ34" s="2008"/>
      <c r="AR34" s="2009"/>
      <c r="AS34" s="2010"/>
      <c r="AU34" s="2008"/>
      <c r="AV34" s="2009"/>
      <c r="AW34" s="2010"/>
      <c r="AY34" s="2008"/>
      <c r="AZ34" s="2009"/>
      <c r="BA34" s="2010"/>
      <c r="BC34" s="2008"/>
      <c r="BD34" s="2009"/>
      <c r="BE34" s="2010"/>
      <c r="BG34" s="2008"/>
      <c r="BH34" s="2009"/>
      <c r="BI34" s="2010"/>
      <c r="BK34" s="2008"/>
      <c r="BL34" s="2009"/>
      <c r="BM34" s="2010"/>
      <c r="BO34" s="2008"/>
      <c r="BP34" s="2009"/>
      <c r="BQ34" s="2010"/>
      <c r="BS34" s="2008"/>
      <c r="BT34" s="2009"/>
      <c r="BU34" s="2010"/>
      <c r="BW34" s="2008"/>
      <c r="BX34" s="2009"/>
      <c r="BY34" s="2010"/>
      <c r="CA34" s="2008"/>
      <c r="CB34" s="2009"/>
      <c r="CC34" s="2010"/>
      <c r="CE34" s="2008"/>
      <c r="CF34" s="2009"/>
      <c r="CG34" s="2010"/>
      <c r="CI34" s="2008"/>
      <c r="CJ34" s="2009"/>
      <c r="CK34" s="2010"/>
      <c r="CM34" s="2008"/>
      <c r="CN34" s="2009"/>
      <c r="CO34" s="2010"/>
      <c r="CQ34" s="2008"/>
      <c r="CR34" s="2009"/>
      <c r="CS34" s="2010"/>
      <c r="CU34" s="2008"/>
      <c r="CV34" s="2009"/>
      <c r="CW34" s="2010"/>
      <c r="CY34" s="2008"/>
      <c r="CZ34" s="2009"/>
      <c r="DA34" s="2010"/>
      <c r="DC34" s="2008"/>
      <c r="DD34" s="2009"/>
      <c r="DE34" s="2010"/>
      <c r="DG34" s="2008"/>
      <c r="DH34" s="2009"/>
      <c r="DI34" s="2010"/>
      <c r="DK34" s="2008"/>
      <c r="DL34" s="2009"/>
      <c r="DM34" s="2010"/>
      <c r="DO34" s="2008"/>
      <c r="DP34" s="2009"/>
      <c r="DQ34" s="2010"/>
      <c r="DS34" s="2008"/>
      <c r="DT34" s="2009"/>
      <c r="DU34" s="2010"/>
      <c r="DW34" s="2008"/>
      <c r="DX34" s="2009"/>
      <c r="DY34" s="2010"/>
      <c r="EA34" s="2008"/>
      <c r="EB34" s="2009"/>
      <c r="EC34" s="2010"/>
      <c r="EE34" s="2008"/>
      <c r="EF34" s="2009"/>
      <c r="EG34" s="2010"/>
      <c r="EI34" s="2008"/>
      <c r="EJ34" s="2009"/>
      <c r="EK34" s="2010"/>
      <c r="EM34" s="2008"/>
      <c r="EN34" s="2009"/>
      <c r="EO34" s="2010"/>
      <c r="EQ34" s="2008"/>
      <c r="ER34" s="2009"/>
      <c r="ES34" s="2010"/>
      <c r="EU34" s="2008"/>
      <c r="EV34" s="2009"/>
      <c r="EW34" s="2010"/>
      <c r="EY34" s="2008"/>
      <c r="EZ34" s="2009"/>
      <c r="FA34" s="2010"/>
      <c r="FC34" s="2008"/>
      <c r="FD34" s="2009"/>
      <c r="FE34" s="2010"/>
      <c r="FG34" s="2008"/>
      <c r="FH34" s="2009"/>
      <c r="FI34" s="2010"/>
      <c r="FK34" s="2008"/>
      <c r="FL34" s="2009"/>
      <c r="FM34" s="2010"/>
    </row>
    <row r="35" spans="2:169" x14ac:dyDescent="0.15">
      <c r="B35" s="2027"/>
      <c r="C35" s="2028"/>
      <c r="D35" s="2028"/>
      <c r="E35" s="2028"/>
      <c r="F35" s="2028"/>
      <c r="G35" s="2028"/>
      <c r="H35" s="2029"/>
      <c r="K35" s="2008"/>
      <c r="L35" s="2009"/>
      <c r="M35" s="2010"/>
      <c r="N35" s="1415"/>
      <c r="O35" s="2008"/>
      <c r="P35" s="2009"/>
      <c r="Q35" s="2010"/>
      <c r="R35" s="1415"/>
      <c r="S35" s="2008"/>
      <c r="T35" s="2009"/>
      <c r="U35" s="2010"/>
      <c r="W35" s="2008"/>
      <c r="X35" s="2009"/>
      <c r="Y35" s="2010"/>
      <c r="AA35" s="2008"/>
      <c r="AB35" s="2009"/>
      <c r="AC35" s="2010"/>
      <c r="AE35" s="2008"/>
      <c r="AF35" s="2009"/>
      <c r="AG35" s="2010"/>
      <c r="AI35" s="2008"/>
      <c r="AJ35" s="2009"/>
      <c r="AK35" s="2010"/>
      <c r="AM35" s="2008"/>
      <c r="AN35" s="2009"/>
      <c r="AO35" s="2010"/>
      <c r="AQ35" s="2008"/>
      <c r="AR35" s="2009"/>
      <c r="AS35" s="2010"/>
      <c r="AU35" s="2008"/>
      <c r="AV35" s="2009"/>
      <c r="AW35" s="2010"/>
      <c r="AY35" s="2008"/>
      <c r="AZ35" s="2009"/>
      <c r="BA35" s="2010"/>
      <c r="BC35" s="2008"/>
      <c r="BD35" s="2009"/>
      <c r="BE35" s="2010"/>
      <c r="BG35" s="2008"/>
      <c r="BH35" s="2009"/>
      <c r="BI35" s="2010"/>
      <c r="BK35" s="2008"/>
      <c r="BL35" s="2009"/>
      <c r="BM35" s="2010"/>
      <c r="BO35" s="2008"/>
      <c r="BP35" s="2009"/>
      <c r="BQ35" s="2010"/>
      <c r="BS35" s="2008"/>
      <c r="BT35" s="2009"/>
      <c r="BU35" s="2010"/>
      <c r="BW35" s="2008"/>
      <c r="BX35" s="2009"/>
      <c r="BY35" s="2010"/>
      <c r="CA35" s="2008"/>
      <c r="CB35" s="2009"/>
      <c r="CC35" s="2010"/>
      <c r="CE35" s="2008"/>
      <c r="CF35" s="2009"/>
      <c r="CG35" s="2010"/>
      <c r="CI35" s="2008"/>
      <c r="CJ35" s="2009"/>
      <c r="CK35" s="2010"/>
      <c r="CM35" s="2008"/>
      <c r="CN35" s="2009"/>
      <c r="CO35" s="2010"/>
      <c r="CQ35" s="2008"/>
      <c r="CR35" s="2009"/>
      <c r="CS35" s="2010"/>
      <c r="CU35" s="2008"/>
      <c r="CV35" s="2009"/>
      <c r="CW35" s="2010"/>
      <c r="CY35" s="2008"/>
      <c r="CZ35" s="2009"/>
      <c r="DA35" s="2010"/>
      <c r="DC35" s="2008"/>
      <c r="DD35" s="2009"/>
      <c r="DE35" s="2010"/>
      <c r="DG35" s="2008"/>
      <c r="DH35" s="2009"/>
      <c r="DI35" s="2010"/>
      <c r="DK35" s="2008"/>
      <c r="DL35" s="2009"/>
      <c r="DM35" s="2010"/>
      <c r="DO35" s="2008"/>
      <c r="DP35" s="2009"/>
      <c r="DQ35" s="2010"/>
      <c r="DS35" s="2008"/>
      <c r="DT35" s="2009"/>
      <c r="DU35" s="2010"/>
      <c r="DW35" s="2008"/>
      <c r="DX35" s="2009"/>
      <c r="DY35" s="2010"/>
      <c r="EA35" s="2008"/>
      <c r="EB35" s="2009"/>
      <c r="EC35" s="2010"/>
      <c r="EE35" s="2008"/>
      <c r="EF35" s="2009"/>
      <c r="EG35" s="2010"/>
      <c r="EI35" s="2008"/>
      <c r="EJ35" s="2009"/>
      <c r="EK35" s="2010"/>
      <c r="EM35" s="2008"/>
      <c r="EN35" s="2009"/>
      <c r="EO35" s="2010"/>
      <c r="EQ35" s="2008"/>
      <c r="ER35" s="2009"/>
      <c r="ES35" s="2010"/>
      <c r="EU35" s="2008"/>
      <c r="EV35" s="2009"/>
      <c r="EW35" s="2010"/>
      <c r="EY35" s="2008"/>
      <c r="EZ35" s="2009"/>
      <c r="FA35" s="2010"/>
      <c r="FC35" s="2008"/>
      <c r="FD35" s="2009"/>
      <c r="FE35" s="2010"/>
      <c r="FG35" s="2008"/>
      <c r="FH35" s="2009"/>
      <c r="FI35" s="2010"/>
      <c r="FK35" s="2008"/>
      <c r="FL35" s="2009"/>
      <c r="FM35" s="2010"/>
    </row>
    <row r="36" spans="2:169" x14ac:dyDescent="0.15">
      <c r="B36" s="2027"/>
      <c r="C36" s="2028"/>
      <c r="D36" s="2028"/>
      <c r="E36" s="2028"/>
      <c r="F36" s="2028"/>
      <c r="G36" s="2028"/>
      <c r="H36" s="2029"/>
      <c r="K36" s="2008"/>
      <c r="L36" s="2009"/>
      <c r="M36" s="2010"/>
      <c r="N36" s="1415"/>
      <c r="O36" s="2008"/>
      <c r="P36" s="2009"/>
      <c r="Q36" s="2010"/>
      <c r="R36" s="1415"/>
      <c r="S36" s="2008"/>
      <c r="T36" s="2009"/>
      <c r="U36" s="2010"/>
      <c r="W36" s="2008"/>
      <c r="X36" s="2009"/>
      <c r="Y36" s="2010"/>
      <c r="AA36" s="2008"/>
      <c r="AB36" s="2009"/>
      <c r="AC36" s="2010"/>
      <c r="AE36" s="2008"/>
      <c r="AF36" s="2009"/>
      <c r="AG36" s="2010"/>
      <c r="AI36" s="2008"/>
      <c r="AJ36" s="2009"/>
      <c r="AK36" s="2010"/>
      <c r="AM36" s="2008"/>
      <c r="AN36" s="2009"/>
      <c r="AO36" s="2010"/>
      <c r="AQ36" s="2008"/>
      <c r="AR36" s="2009"/>
      <c r="AS36" s="2010"/>
      <c r="AU36" s="2008"/>
      <c r="AV36" s="2009"/>
      <c r="AW36" s="2010"/>
      <c r="AY36" s="2008"/>
      <c r="AZ36" s="2009"/>
      <c r="BA36" s="2010"/>
      <c r="BC36" s="2008"/>
      <c r="BD36" s="2009"/>
      <c r="BE36" s="2010"/>
      <c r="BG36" s="2008"/>
      <c r="BH36" s="2009"/>
      <c r="BI36" s="2010"/>
      <c r="BK36" s="2008"/>
      <c r="BL36" s="2009"/>
      <c r="BM36" s="2010"/>
      <c r="BO36" s="2008"/>
      <c r="BP36" s="2009"/>
      <c r="BQ36" s="2010"/>
      <c r="BS36" s="2008"/>
      <c r="BT36" s="2009"/>
      <c r="BU36" s="2010"/>
      <c r="BW36" s="2008"/>
      <c r="BX36" s="2009"/>
      <c r="BY36" s="2010"/>
      <c r="CA36" s="2008"/>
      <c r="CB36" s="2009"/>
      <c r="CC36" s="2010"/>
      <c r="CE36" s="2008"/>
      <c r="CF36" s="2009"/>
      <c r="CG36" s="2010"/>
      <c r="CI36" s="2008"/>
      <c r="CJ36" s="2009"/>
      <c r="CK36" s="2010"/>
      <c r="CM36" s="2008"/>
      <c r="CN36" s="2009"/>
      <c r="CO36" s="2010"/>
      <c r="CQ36" s="2008"/>
      <c r="CR36" s="2009"/>
      <c r="CS36" s="2010"/>
      <c r="CU36" s="2008"/>
      <c r="CV36" s="2009"/>
      <c r="CW36" s="2010"/>
      <c r="CY36" s="2008"/>
      <c r="CZ36" s="2009"/>
      <c r="DA36" s="2010"/>
      <c r="DC36" s="2008"/>
      <c r="DD36" s="2009"/>
      <c r="DE36" s="2010"/>
      <c r="DG36" s="2008"/>
      <c r="DH36" s="2009"/>
      <c r="DI36" s="2010"/>
      <c r="DK36" s="2008"/>
      <c r="DL36" s="2009"/>
      <c r="DM36" s="2010"/>
      <c r="DO36" s="2008"/>
      <c r="DP36" s="2009"/>
      <c r="DQ36" s="2010"/>
      <c r="DS36" s="2008"/>
      <c r="DT36" s="2009"/>
      <c r="DU36" s="2010"/>
      <c r="DW36" s="2008"/>
      <c r="DX36" s="2009"/>
      <c r="DY36" s="2010"/>
      <c r="EA36" s="2008"/>
      <c r="EB36" s="2009"/>
      <c r="EC36" s="2010"/>
      <c r="EE36" s="2008"/>
      <c r="EF36" s="2009"/>
      <c r="EG36" s="2010"/>
      <c r="EI36" s="2008"/>
      <c r="EJ36" s="2009"/>
      <c r="EK36" s="2010"/>
      <c r="EM36" s="2008"/>
      <c r="EN36" s="2009"/>
      <c r="EO36" s="2010"/>
      <c r="EQ36" s="2008"/>
      <c r="ER36" s="2009"/>
      <c r="ES36" s="2010"/>
      <c r="EU36" s="2008"/>
      <c r="EV36" s="2009"/>
      <c r="EW36" s="2010"/>
      <c r="EY36" s="2008"/>
      <c r="EZ36" s="2009"/>
      <c r="FA36" s="2010"/>
      <c r="FC36" s="2008"/>
      <c r="FD36" s="2009"/>
      <c r="FE36" s="2010"/>
      <c r="FG36" s="2008"/>
      <c r="FH36" s="2009"/>
      <c r="FI36" s="2010"/>
      <c r="FK36" s="2008"/>
      <c r="FL36" s="2009"/>
      <c r="FM36" s="2010"/>
    </row>
    <row r="37" spans="2:169" x14ac:dyDescent="0.15">
      <c r="B37" s="2027"/>
      <c r="C37" s="2028"/>
      <c r="D37" s="2028"/>
      <c r="E37" s="2028"/>
      <c r="F37" s="2028"/>
      <c r="G37" s="2028"/>
      <c r="H37" s="2029"/>
      <c r="K37" s="2008"/>
      <c r="L37" s="2009"/>
      <c r="M37" s="2010"/>
      <c r="N37" s="1415"/>
      <c r="O37" s="2008"/>
      <c r="P37" s="2009"/>
      <c r="Q37" s="2010"/>
      <c r="R37" s="1415"/>
      <c r="S37" s="2008"/>
      <c r="T37" s="2009"/>
      <c r="U37" s="2010"/>
      <c r="W37" s="2008"/>
      <c r="X37" s="2009"/>
      <c r="Y37" s="2010"/>
      <c r="AA37" s="2008"/>
      <c r="AB37" s="2009"/>
      <c r="AC37" s="2010"/>
      <c r="AE37" s="2008"/>
      <c r="AF37" s="2009"/>
      <c r="AG37" s="2010"/>
      <c r="AI37" s="2008"/>
      <c r="AJ37" s="2009"/>
      <c r="AK37" s="2010"/>
      <c r="AM37" s="2008"/>
      <c r="AN37" s="2009"/>
      <c r="AO37" s="2010"/>
      <c r="AQ37" s="2008"/>
      <c r="AR37" s="2009"/>
      <c r="AS37" s="2010"/>
      <c r="AU37" s="2008"/>
      <c r="AV37" s="2009"/>
      <c r="AW37" s="2010"/>
      <c r="AY37" s="2008"/>
      <c r="AZ37" s="2009"/>
      <c r="BA37" s="2010"/>
      <c r="BC37" s="2008"/>
      <c r="BD37" s="2009"/>
      <c r="BE37" s="2010"/>
      <c r="BG37" s="2008"/>
      <c r="BH37" s="2009"/>
      <c r="BI37" s="2010"/>
      <c r="BK37" s="2008"/>
      <c r="BL37" s="2009"/>
      <c r="BM37" s="2010"/>
      <c r="BO37" s="2008"/>
      <c r="BP37" s="2009"/>
      <c r="BQ37" s="2010"/>
      <c r="BS37" s="2008"/>
      <c r="BT37" s="2009"/>
      <c r="BU37" s="2010"/>
      <c r="BW37" s="2008"/>
      <c r="BX37" s="2009"/>
      <c r="BY37" s="2010"/>
      <c r="CA37" s="2008"/>
      <c r="CB37" s="2009"/>
      <c r="CC37" s="2010"/>
      <c r="CE37" s="2008"/>
      <c r="CF37" s="2009"/>
      <c r="CG37" s="2010"/>
      <c r="CI37" s="2008"/>
      <c r="CJ37" s="2009"/>
      <c r="CK37" s="2010"/>
      <c r="CM37" s="2008"/>
      <c r="CN37" s="2009"/>
      <c r="CO37" s="2010"/>
      <c r="CQ37" s="2008"/>
      <c r="CR37" s="2009"/>
      <c r="CS37" s="2010"/>
      <c r="CU37" s="2008"/>
      <c r="CV37" s="2009"/>
      <c r="CW37" s="2010"/>
      <c r="CY37" s="2008"/>
      <c r="CZ37" s="2009"/>
      <c r="DA37" s="2010"/>
      <c r="DC37" s="2008"/>
      <c r="DD37" s="2009"/>
      <c r="DE37" s="2010"/>
      <c r="DG37" s="2008"/>
      <c r="DH37" s="2009"/>
      <c r="DI37" s="2010"/>
      <c r="DK37" s="2008"/>
      <c r="DL37" s="2009"/>
      <c r="DM37" s="2010"/>
      <c r="DO37" s="2008"/>
      <c r="DP37" s="2009"/>
      <c r="DQ37" s="2010"/>
      <c r="DS37" s="2008"/>
      <c r="DT37" s="2009"/>
      <c r="DU37" s="2010"/>
      <c r="DW37" s="2008"/>
      <c r="DX37" s="2009"/>
      <c r="DY37" s="2010"/>
      <c r="EA37" s="2008"/>
      <c r="EB37" s="2009"/>
      <c r="EC37" s="2010"/>
      <c r="EE37" s="2008"/>
      <c r="EF37" s="2009"/>
      <c r="EG37" s="2010"/>
      <c r="EI37" s="2008"/>
      <c r="EJ37" s="2009"/>
      <c r="EK37" s="2010"/>
      <c r="EM37" s="2008"/>
      <c r="EN37" s="2009"/>
      <c r="EO37" s="2010"/>
      <c r="EQ37" s="2008"/>
      <c r="ER37" s="2009"/>
      <c r="ES37" s="2010"/>
      <c r="EU37" s="2008"/>
      <c r="EV37" s="2009"/>
      <c r="EW37" s="2010"/>
      <c r="EY37" s="2008"/>
      <c r="EZ37" s="2009"/>
      <c r="FA37" s="2010"/>
      <c r="FC37" s="2008"/>
      <c r="FD37" s="2009"/>
      <c r="FE37" s="2010"/>
      <c r="FG37" s="2008"/>
      <c r="FH37" s="2009"/>
      <c r="FI37" s="2010"/>
      <c r="FK37" s="2008"/>
      <c r="FL37" s="2009"/>
      <c r="FM37" s="2010"/>
    </row>
    <row r="38" spans="2:169" x14ac:dyDescent="0.15">
      <c r="B38" s="2027"/>
      <c r="C38" s="2028"/>
      <c r="D38" s="2028"/>
      <c r="E38" s="2028"/>
      <c r="F38" s="2028"/>
      <c r="G38" s="2028"/>
      <c r="H38" s="2029"/>
      <c r="K38" s="2008"/>
      <c r="L38" s="2009"/>
      <c r="M38" s="2010"/>
      <c r="N38" s="1415"/>
      <c r="O38" s="2008"/>
      <c r="P38" s="2009"/>
      <c r="Q38" s="2010"/>
      <c r="R38" s="1415"/>
      <c r="S38" s="2008"/>
      <c r="T38" s="2009"/>
      <c r="U38" s="2010"/>
      <c r="W38" s="2008"/>
      <c r="X38" s="2009"/>
      <c r="Y38" s="2010"/>
      <c r="AA38" s="2008"/>
      <c r="AB38" s="2009"/>
      <c r="AC38" s="2010"/>
      <c r="AE38" s="2008"/>
      <c r="AF38" s="2009"/>
      <c r="AG38" s="2010"/>
      <c r="AI38" s="2008"/>
      <c r="AJ38" s="2009"/>
      <c r="AK38" s="2010"/>
      <c r="AM38" s="2008"/>
      <c r="AN38" s="2009"/>
      <c r="AO38" s="2010"/>
      <c r="AQ38" s="2008"/>
      <c r="AR38" s="2009"/>
      <c r="AS38" s="2010"/>
      <c r="AU38" s="2008"/>
      <c r="AV38" s="2009"/>
      <c r="AW38" s="2010"/>
      <c r="AY38" s="2008"/>
      <c r="AZ38" s="2009"/>
      <c r="BA38" s="2010"/>
      <c r="BC38" s="2008"/>
      <c r="BD38" s="2009"/>
      <c r="BE38" s="2010"/>
      <c r="BG38" s="2008"/>
      <c r="BH38" s="2009"/>
      <c r="BI38" s="2010"/>
      <c r="BK38" s="2008"/>
      <c r="BL38" s="2009"/>
      <c r="BM38" s="2010"/>
      <c r="BO38" s="2008"/>
      <c r="BP38" s="2009"/>
      <c r="BQ38" s="2010"/>
      <c r="BS38" s="2008"/>
      <c r="BT38" s="2009"/>
      <c r="BU38" s="2010"/>
      <c r="BW38" s="2008"/>
      <c r="BX38" s="2009"/>
      <c r="BY38" s="2010"/>
      <c r="CA38" s="2008"/>
      <c r="CB38" s="2009"/>
      <c r="CC38" s="2010"/>
      <c r="CE38" s="2008"/>
      <c r="CF38" s="2009"/>
      <c r="CG38" s="2010"/>
      <c r="CI38" s="2008"/>
      <c r="CJ38" s="2009"/>
      <c r="CK38" s="2010"/>
      <c r="CM38" s="2008"/>
      <c r="CN38" s="2009"/>
      <c r="CO38" s="2010"/>
      <c r="CQ38" s="2008"/>
      <c r="CR38" s="2009"/>
      <c r="CS38" s="2010"/>
      <c r="CU38" s="2008"/>
      <c r="CV38" s="2009"/>
      <c r="CW38" s="2010"/>
      <c r="CY38" s="2008"/>
      <c r="CZ38" s="2009"/>
      <c r="DA38" s="2010"/>
      <c r="DC38" s="2008"/>
      <c r="DD38" s="2009"/>
      <c r="DE38" s="2010"/>
      <c r="DG38" s="2008"/>
      <c r="DH38" s="2009"/>
      <c r="DI38" s="2010"/>
      <c r="DK38" s="2008"/>
      <c r="DL38" s="2009"/>
      <c r="DM38" s="2010"/>
      <c r="DO38" s="2008"/>
      <c r="DP38" s="2009"/>
      <c r="DQ38" s="2010"/>
      <c r="DS38" s="2008"/>
      <c r="DT38" s="2009"/>
      <c r="DU38" s="2010"/>
      <c r="DW38" s="2008"/>
      <c r="DX38" s="2009"/>
      <c r="DY38" s="2010"/>
      <c r="EA38" s="2008"/>
      <c r="EB38" s="2009"/>
      <c r="EC38" s="2010"/>
      <c r="EE38" s="2008"/>
      <c r="EF38" s="2009"/>
      <c r="EG38" s="2010"/>
      <c r="EI38" s="2008"/>
      <c r="EJ38" s="2009"/>
      <c r="EK38" s="2010"/>
      <c r="EM38" s="2008"/>
      <c r="EN38" s="2009"/>
      <c r="EO38" s="2010"/>
      <c r="EQ38" s="2008"/>
      <c r="ER38" s="2009"/>
      <c r="ES38" s="2010"/>
      <c r="EU38" s="2008"/>
      <c r="EV38" s="2009"/>
      <c r="EW38" s="2010"/>
      <c r="EY38" s="2008"/>
      <c r="EZ38" s="2009"/>
      <c r="FA38" s="2010"/>
      <c r="FC38" s="2008"/>
      <c r="FD38" s="2009"/>
      <c r="FE38" s="2010"/>
      <c r="FG38" s="2008"/>
      <c r="FH38" s="2009"/>
      <c r="FI38" s="2010"/>
      <c r="FK38" s="2008"/>
      <c r="FL38" s="2009"/>
      <c r="FM38" s="2010"/>
    </row>
    <row r="39" spans="2:169" x14ac:dyDescent="0.15">
      <c r="B39" s="2027"/>
      <c r="C39" s="2028"/>
      <c r="D39" s="2028"/>
      <c r="E39" s="2028"/>
      <c r="F39" s="2028"/>
      <c r="G39" s="2028"/>
      <c r="H39" s="2029"/>
      <c r="K39" s="2008"/>
      <c r="L39" s="2009"/>
      <c r="M39" s="2010"/>
      <c r="N39" s="1415"/>
      <c r="O39" s="2008"/>
      <c r="P39" s="2009"/>
      <c r="Q39" s="2010"/>
      <c r="R39" s="1415"/>
      <c r="S39" s="2008"/>
      <c r="T39" s="2009"/>
      <c r="U39" s="2010"/>
      <c r="W39" s="2008"/>
      <c r="X39" s="2009"/>
      <c r="Y39" s="2010"/>
      <c r="AA39" s="2008"/>
      <c r="AB39" s="2009"/>
      <c r="AC39" s="2010"/>
      <c r="AE39" s="2008"/>
      <c r="AF39" s="2009"/>
      <c r="AG39" s="2010"/>
      <c r="AI39" s="2008"/>
      <c r="AJ39" s="2009"/>
      <c r="AK39" s="2010"/>
      <c r="AM39" s="2008"/>
      <c r="AN39" s="2009"/>
      <c r="AO39" s="2010"/>
      <c r="AQ39" s="2008"/>
      <c r="AR39" s="2009"/>
      <c r="AS39" s="2010"/>
      <c r="AU39" s="2008"/>
      <c r="AV39" s="2009"/>
      <c r="AW39" s="2010"/>
      <c r="AY39" s="2008"/>
      <c r="AZ39" s="2009"/>
      <c r="BA39" s="2010"/>
      <c r="BC39" s="2008"/>
      <c r="BD39" s="2009"/>
      <c r="BE39" s="2010"/>
      <c r="BG39" s="2008"/>
      <c r="BH39" s="2009"/>
      <c r="BI39" s="2010"/>
      <c r="BK39" s="2008"/>
      <c r="BL39" s="2009"/>
      <c r="BM39" s="2010"/>
      <c r="BO39" s="2008"/>
      <c r="BP39" s="2009"/>
      <c r="BQ39" s="2010"/>
      <c r="BS39" s="2008"/>
      <c r="BT39" s="2009"/>
      <c r="BU39" s="2010"/>
      <c r="BW39" s="2008"/>
      <c r="BX39" s="2009"/>
      <c r="BY39" s="2010"/>
      <c r="CA39" s="2008"/>
      <c r="CB39" s="2009"/>
      <c r="CC39" s="2010"/>
      <c r="CE39" s="2008"/>
      <c r="CF39" s="2009"/>
      <c r="CG39" s="2010"/>
      <c r="CI39" s="2008"/>
      <c r="CJ39" s="2009"/>
      <c r="CK39" s="2010"/>
      <c r="CM39" s="2008"/>
      <c r="CN39" s="2009"/>
      <c r="CO39" s="2010"/>
      <c r="CQ39" s="2008"/>
      <c r="CR39" s="2009"/>
      <c r="CS39" s="2010"/>
      <c r="CU39" s="2008"/>
      <c r="CV39" s="2009"/>
      <c r="CW39" s="2010"/>
      <c r="CY39" s="2008"/>
      <c r="CZ39" s="2009"/>
      <c r="DA39" s="2010"/>
      <c r="DC39" s="2008"/>
      <c r="DD39" s="2009"/>
      <c r="DE39" s="2010"/>
      <c r="DG39" s="2008"/>
      <c r="DH39" s="2009"/>
      <c r="DI39" s="2010"/>
      <c r="DK39" s="2008"/>
      <c r="DL39" s="2009"/>
      <c r="DM39" s="2010"/>
      <c r="DO39" s="2008"/>
      <c r="DP39" s="2009"/>
      <c r="DQ39" s="2010"/>
      <c r="DS39" s="2008"/>
      <c r="DT39" s="2009"/>
      <c r="DU39" s="2010"/>
      <c r="DW39" s="2008"/>
      <c r="DX39" s="2009"/>
      <c r="DY39" s="2010"/>
      <c r="EA39" s="2008"/>
      <c r="EB39" s="2009"/>
      <c r="EC39" s="2010"/>
      <c r="EE39" s="2008"/>
      <c r="EF39" s="2009"/>
      <c r="EG39" s="2010"/>
      <c r="EI39" s="2008"/>
      <c r="EJ39" s="2009"/>
      <c r="EK39" s="2010"/>
      <c r="EM39" s="2008"/>
      <c r="EN39" s="2009"/>
      <c r="EO39" s="2010"/>
      <c r="EQ39" s="2008"/>
      <c r="ER39" s="2009"/>
      <c r="ES39" s="2010"/>
      <c r="EU39" s="2008"/>
      <c r="EV39" s="2009"/>
      <c r="EW39" s="2010"/>
      <c r="EY39" s="2008"/>
      <c r="EZ39" s="2009"/>
      <c r="FA39" s="2010"/>
      <c r="FC39" s="2008"/>
      <c r="FD39" s="2009"/>
      <c r="FE39" s="2010"/>
      <c r="FG39" s="2008"/>
      <c r="FH39" s="2009"/>
      <c r="FI39" s="2010"/>
      <c r="FK39" s="2008"/>
      <c r="FL39" s="2009"/>
      <c r="FM39" s="2010"/>
    </row>
    <row r="40" spans="2:169" x14ac:dyDescent="0.15">
      <c r="B40" s="2030"/>
      <c r="C40" s="2031"/>
      <c r="D40" s="2031"/>
      <c r="E40" s="2031"/>
      <c r="F40" s="2031"/>
      <c r="G40" s="2031"/>
      <c r="H40" s="2032"/>
      <c r="K40" s="2011"/>
      <c r="L40" s="2012"/>
      <c r="M40" s="2013"/>
      <c r="N40" s="1415"/>
      <c r="O40" s="2011"/>
      <c r="P40" s="2012"/>
      <c r="Q40" s="2013"/>
      <c r="R40" s="1415"/>
      <c r="S40" s="2011"/>
      <c r="T40" s="2012"/>
      <c r="U40" s="2013"/>
      <c r="W40" s="2011"/>
      <c r="X40" s="2012"/>
      <c r="Y40" s="2013"/>
      <c r="AA40" s="2011"/>
      <c r="AB40" s="2012"/>
      <c r="AC40" s="2013"/>
      <c r="AE40" s="2011"/>
      <c r="AF40" s="2012"/>
      <c r="AG40" s="2013"/>
      <c r="AI40" s="2011"/>
      <c r="AJ40" s="2012"/>
      <c r="AK40" s="2013"/>
      <c r="AM40" s="2011"/>
      <c r="AN40" s="2012"/>
      <c r="AO40" s="2013"/>
      <c r="AQ40" s="2011"/>
      <c r="AR40" s="2012"/>
      <c r="AS40" s="2013"/>
      <c r="AU40" s="2011"/>
      <c r="AV40" s="2012"/>
      <c r="AW40" s="2013"/>
      <c r="AY40" s="2011"/>
      <c r="AZ40" s="2012"/>
      <c r="BA40" s="2013"/>
      <c r="BC40" s="2011"/>
      <c r="BD40" s="2012"/>
      <c r="BE40" s="2013"/>
      <c r="BG40" s="2011"/>
      <c r="BH40" s="2012"/>
      <c r="BI40" s="2013"/>
      <c r="BK40" s="2011"/>
      <c r="BL40" s="2012"/>
      <c r="BM40" s="2013"/>
      <c r="BO40" s="2011"/>
      <c r="BP40" s="2012"/>
      <c r="BQ40" s="2013"/>
      <c r="BS40" s="2011"/>
      <c r="BT40" s="2012"/>
      <c r="BU40" s="2013"/>
      <c r="BW40" s="2011"/>
      <c r="BX40" s="2012"/>
      <c r="BY40" s="2013"/>
      <c r="CA40" s="2011"/>
      <c r="CB40" s="2012"/>
      <c r="CC40" s="2013"/>
      <c r="CE40" s="2011"/>
      <c r="CF40" s="2012"/>
      <c r="CG40" s="2013"/>
      <c r="CI40" s="2011"/>
      <c r="CJ40" s="2012"/>
      <c r="CK40" s="2013"/>
      <c r="CM40" s="2011"/>
      <c r="CN40" s="2012"/>
      <c r="CO40" s="2013"/>
      <c r="CQ40" s="2011"/>
      <c r="CR40" s="2012"/>
      <c r="CS40" s="2013"/>
      <c r="CU40" s="2011"/>
      <c r="CV40" s="2012"/>
      <c r="CW40" s="2013"/>
      <c r="CY40" s="2011"/>
      <c r="CZ40" s="2012"/>
      <c r="DA40" s="2013"/>
      <c r="DC40" s="2011"/>
      <c r="DD40" s="2012"/>
      <c r="DE40" s="2013"/>
      <c r="DG40" s="2011"/>
      <c r="DH40" s="2012"/>
      <c r="DI40" s="2013"/>
      <c r="DK40" s="2011"/>
      <c r="DL40" s="2012"/>
      <c r="DM40" s="2013"/>
      <c r="DO40" s="2011"/>
      <c r="DP40" s="2012"/>
      <c r="DQ40" s="2013"/>
      <c r="DS40" s="2011"/>
      <c r="DT40" s="2012"/>
      <c r="DU40" s="2013"/>
      <c r="DW40" s="2011"/>
      <c r="DX40" s="2012"/>
      <c r="DY40" s="2013"/>
      <c r="EA40" s="2011"/>
      <c r="EB40" s="2012"/>
      <c r="EC40" s="2013"/>
      <c r="EE40" s="2011"/>
      <c r="EF40" s="2012"/>
      <c r="EG40" s="2013"/>
      <c r="EI40" s="2011"/>
      <c r="EJ40" s="2012"/>
      <c r="EK40" s="2013"/>
      <c r="EM40" s="2011"/>
      <c r="EN40" s="2012"/>
      <c r="EO40" s="2013"/>
      <c r="EQ40" s="2011"/>
      <c r="ER40" s="2012"/>
      <c r="ES40" s="2013"/>
      <c r="EU40" s="2011"/>
      <c r="EV40" s="2012"/>
      <c r="EW40" s="2013"/>
      <c r="EY40" s="2011"/>
      <c r="EZ40" s="2012"/>
      <c r="FA40" s="2013"/>
      <c r="FC40" s="2011"/>
      <c r="FD40" s="2012"/>
      <c r="FE40" s="2013"/>
      <c r="FG40" s="2011"/>
      <c r="FH40" s="2012"/>
      <c r="FI40" s="2013"/>
      <c r="FK40" s="2011"/>
      <c r="FL40" s="2012"/>
      <c r="FM40" s="2013"/>
    </row>
    <row r="41" spans="2:169" ht="6" customHeight="1" x14ac:dyDescent="0.15"/>
    <row r="43" spans="2:169" x14ac:dyDescent="0.15">
      <c r="B43" s="2014" t="s">
        <v>1008</v>
      </c>
      <c r="C43" s="2014"/>
      <c r="D43" s="2014"/>
      <c r="E43" s="2014"/>
      <c r="F43" s="2014"/>
    </row>
    <row r="44" spans="2:169" x14ac:dyDescent="0.15">
      <c r="B44" s="1444" t="s">
        <v>1009</v>
      </c>
      <c r="C44" s="1445">
        <v>41548</v>
      </c>
      <c r="D44" s="1445">
        <v>41549</v>
      </c>
      <c r="E44" s="1445" t="s">
        <v>1010</v>
      </c>
      <c r="F44" s="1446" t="s">
        <v>1011</v>
      </c>
    </row>
    <row r="45" spans="2:169" x14ac:dyDescent="0.15">
      <c r="B45" s="1444" t="s">
        <v>1012</v>
      </c>
      <c r="C45" s="1447" t="s">
        <v>815</v>
      </c>
      <c r="D45" s="1448"/>
      <c r="E45" s="1444" t="s">
        <v>1013</v>
      </c>
      <c r="F45" s="1444">
        <v>500</v>
      </c>
    </row>
    <row r="46" spans="2:169" ht="14.25" x14ac:dyDescent="0.15">
      <c r="B46" s="1444" t="s">
        <v>1014</v>
      </c>
      <c r="C46" s="1449">
        <v>200</v>
      </c>
      <c r="D46" s="1450"/>
      <c r="E46" s="1444" t="s">
        <v>1015</v>
      </c>
      <c r="F46" s="1444" t="s">
        <v>474</v>
      </c>
    </row>
    <row r="47" spans="2:169" x14ac:dyDescent="0.15">
      <c r="B47" s="2015" t="s">
        <v>950</v>
      </c>
      <c r="C47" s="1449" t="s">
        <v>951</v>
      </c>
      <c r="D47" s="1451" t="s">
        <v>1016</v>
      </c>
      <c r="E47" s="1444" t="s">
        <v>1017</v>
      </c>
      <c r="F47" s="1444" t="s">
        <v>821</v>
      </c>
    </row>
    <row r="48" spans="2:169" x14ac:dyDescent="0.15">
      <c r="B48" s="2016"/>
      <c r="C48" s="1444" t="s">
        <v>953</v>
      </c>
      <c r="D48" s="1444" t="s">
        <v>1018</v>
      </c>
      <c r="E48" s="2017"/>
      <c r="F48" s="2018"/>
      <c r="H48" s="1516"/>
      <c r="I48" s="1517"/>
      <c r="J48" s="1518"/>
      <c r="L48" s="1519"/>
      <c r="M48" s="1519"/>
      <c r="O48" s="1520"/>
      <c r="P48" s="1519"/>
      <c r="Q48" s="1519"/>
      <c r="S48" s="1520"/>
      <c r="T48" s="1519"/>
      <c r="U48" s="1519"/>
      <c r="V48" s="1518"/>
      <c r="W48" s="1520"/>
      <c r="X48" s="1519"/>
      <c r="Y48" s="1519"/>
      <c r="Z48" s="1518"/>
      <c r="AA48" s="1520"/>
      <c r="AB48" s="1519"/>
      <c r="AC48" s="1519"/>
      <c r="AD48" s="1518"/>
      <c r="AE48" s="1520"/>
      <c r="AF48" s="1519"/>
      <c r="AG48" s="1519"/>
      <c r="AH48" s="1518"/>
      <c r="AI48" s="1520"/>
      <c r="AJ48" s="1519"/>
      <c r="AK48" s="1519"/>
      <c r="AL48" s="1518"/>
      <c r="AM48" s="1520"/>
      <c r="AN48" s="1519"/>
      <c r="AO48" s="1519"/>
      <c r="AP48" s="1518"/>
      <c r="AQ48" s="1520"/>
      <c r="AR48" s="1519"/>
      <c r="AS48" s="1519"/>
      <c r="AT48" s="1518"/>
      <c r="AU48" s="1520"/>
      <c r="AV48" s="1519"/>
      <c r="AW48" s="1519"/>
      <c r="AX48" s="1518"/>
      <c r="AY48" s="1520"/>
      <c r="AZ48" s="1519"/>
      <c r="BA48" s="1519"/>
      <c r="BB48" s="1518"/>
      <c r="BC48" s="1520"/>
      <c r="BD48" s="1519"/>
      <c r="BE48" s="1519"/>
      <c r="BF48" s="1518"/>
      <c r="BG48" s="1520"/>
      <c r="BH48" s="1519"/>
      <c r="BI48" s="1519"/>
      <c r="BJ48" s="1518"/>
      <c r="BK48" s="1520"/>
      <c r="BL48" s="1519"/>
      <c r="BM48" s="1519"/>
      <c r="BN48" s="1518"/>
      <c r="BO48" s="1520"/>
      <c r="BP48" s="1519"/>
      <c r="BQ48" s="1519"/>
      <c r="BR48" s="1518"/>
      <c r="BS48" s="1520"/>
      <c r="BT48" s="1519"/>
      <c r="BU48" s="1519"/>
      <c r="BV48" s="1518"/>
      <c r="BW48" s="1520"/>
      <c r="BX48" s="1519"/>
      <c r="BY48" s="1519"/>
      <c r="BZ48" s="1518"/>
      <c r="CA48" s="1520"/>
      <c r="CB48" s="1519"/>
      <c r="CC48" s="1519"/>
      <c r="CD48" s="1518"/>
      <c r="CE48" s="1520"/>
      <c r="CF48" s="1519"/>
      <c r="CG48" s="1519"/>
      <c r="CH48" s="1518"/>
      <c r="CI48" s="1520"/>
      <c r="CJ48" s="1519"/>
      <c r="CK48" s="1519"/>
      <c r="CL48" s="1518"/>
      <c r="CM48" s="1520"/>
      <c r="CN48" s="1519"/>
      <c r="CO48" s="1519"/>
      <c r="CP48" s="1518"/>
      <c r="CQ48" s="1520"/>
      <c r="CR48" s="1519"/>
      <c r="CS48" s="1519"/>
      <c r="CT48" s="1518"/>
      <c r="CU48" s="1520"/>
      <c r="CV48" s="1519"/>
      <c r="CW48" s="1519"/>
      <c r="CX48" s="1518"/>
      <c r="CY48" s="1520"/>
      <c r="CZ48" s="1519"/>
      <c r="DA48" s="1519"/>
      <c r="DB48" s="1518"/>
      <c r="DC48" s="1520"/>
      <c r="DD48" s="1519"/>
      <c r="DE48" s="1519"/>
      <c r="DF48" s="1518"/>
      <c r="DG48" s="1520"/>
      <c r="DH48" s="1519"/>
      <c r="DI48" s="1519"/>
      <c r="DJ48" s="1518"/>
      <c r="DK48" s="1520"/>
      <c r="DL48" s="1519"/>
      <c r="DM48" s="1519"/>
      <c r="DN48" s="1518"/>
      <c r="DO48" s="1520"/>
      <c r="DP48" s="1519"/>
      <c r="DQ48" s="1519"/>
      <c r="DR48" s="1518"/>
      <c r="DS48" s="1520"/>
      <c r="DT48" s="1519"/>
      <c r="DU48" s="1519"/>
      <c r="DV48" s="1518"/>
      <c r="DW48" s="1520"/>
      <c r="DX48" s="1519"/>
      <c r="DY48" s="1519"/>
      <c r="DZ48" s="1518"/>
      <c r="EA48" s="1520"/>
      <c r="EB48" s="1519"/>
      <c r="EC48" s="1519"/>
      <c r="ED48" s="1518"/>
      <c r="EE48" s="1520"/>
      <c r="EF48" s="1519"/>
      <c r="EG48" s="1519"/>
      <c r="EH48" s="1518"/>
      <c r="EI48" s="1520"/>
      <c r="EJ48" s="1519"/>
      <c r="EK48" s="1519"/>
      <c r="EL48" s="1518"/>
      <c r="EM48" s="1520"/>
      <c r="EN48" s="1519"/>
      <c r="EO48" s="1519"/>
      <c r="EP48" s="1518"/>
      <c r="EQ48" s="1520"/>
      <c r="ER48" s="1519"/>
      <c r="ES48" s="1519"/>
      <c r="ET48" s="1518"/>
      <c r="EU48" s="1520"/>
      <c r="EV48" s="1519"/>
      <c r="EW48" s="1519"/>
      <c r="EX48" s="1518"/>
      <c r="EY48" s="1520"/>
      <c r="EZ48" s="1519"/>
      <c r="FA48" s="1519"/>
      <c r="FB48" s="1518"/>
      <c r="FC48" s="1520"/>
      <c r="FD48" s="1519"/>
      <c r="FE48" s="1519"/>
      <c r="FF48" s="1518"/>
      <c r="FG48" s="1520"/>
      <c r="FH48" s="1519"/>
      <c r="FI48" s="1519"/>
      <c r="FJ48" s="1518"/>
      <c r="FK48" s="1520"/>
      <c r="FL48" s="1519"/>
      <c r="FM48" s="1519"/>
    </row>
    <row r="50" spans="2:7" x14ac:dyDescent="0.15">
      <c r="B50" s="2127" t="s">
        <v>823</v>
      </c>
      <c r="C50" s="2127"/>
      <c r="D50" s="2127"/>
      <c r="E50" s="2127"/>
      <c r="F50" s="2127"/>
      <c r="G50" s="2127"/>
    </row>
    <row r="51" spans="2:7" x14ac:dyDescent="0.15">
      <c r="B51" s="2128" t="s">
        <v>1019</v>
      </c>
      <c r="C51" s="1521" t="s">
        <v>1020</v>
      </c>
      <c r="D51" s="2131" t="s">
        <v>540</v>
      </c>
      <c r="E51" s="1522" t="s">
        <v>826</v>
      </c>
      <c r="F51" s="2134" t="s">
        <v>827</v>
      </c>
      <c r="G51" s="1523" t="s">
        <v>821</v>
      </c>
    </row>
    <row r="52" spans="2:7" x14ac:dyDescent="0.15">
      <c r="B52" s="2129"/>
      <c r="C52" s="1521" t="s">
        <v>1021</v>
      </c>
      <c r="D52" s="2132"/>
      <c r="E52" s="1522" t="s">
        <v>474</v>
      </c>
      <c r="F52" s="2135"/>
      <c r="G52" s="1523" t="s">
        <v>829</v>
      </c>
    </row>
    <row r="53" spans="2:7" x14ac:dyDescent="0.15">
      <c r="B53" s="2129"/>
      <c r="C53" s="1521"/>
      <c r="D53" s="2132"/>
      <c r="E53" s="1522" t="s">
        <v>542</v>
      </c>
      <c r="F53" s="2135"/>
      <c r="G53" s="1523" t="s">
        <v>830</v>
      </c>
    </row>
    <row r="54" spans="2:7" x14ac:dyDescent="0.15">
      <c r="B54" s="2130"/>
      <c r="C54" s="1521"/>
      <c r="D54" s="2133"/>
      <c r="E54" s="1522" t="s">
        <v>831</v>
      </c>
      <c r="F54" s="2136"/>
      <c r="G54" s="1523"/>
    </row>
  </sheetData>
  <mergeCells count="693">
    <mergeCell ref="B2:H3"/>
    <mergeCell ref="K2:M2"/>
    <mergeCell ref="O2:Q2"/>
    <mergeCell ref="S2:U2"/>
    <mergeCell ref="W2:Y2"/>
    <mergeCell ref="AA2:AC2"/>
    <mergeCell ref="FG2:FI2"/>
    <mergeCell ref="FK2:FM2"/>
    <mergeCell ref="K6:K7"/>
    <mergeCell ref="O6:O7"/>
    <mergeCell ref="S6:S7"/>
    <mergeCell ref="W6:W7"/>
    <mergeCell ref="AA6:AA7"/>
    <mergeCell ref="DW2:DY2"/>
    <mergeCell ref="EA2:EC2"/>
    <mergeCell ref="EE2:EG2"/>
    <mergeCell ref="EI2:EK2"/>
    <mergeCell ref="EM2:EO2"/>
    <mergeCell ref="EQ2:ES2"/>
    <mergeCell ref="CY2:DA2"/>
    <mergeCell ref="DC2:DE2"/>
    <mergeCell ref="DG2:DI2"/>
    <mergeCell ref="DK2:DM2"/>
    <mergeCell ref="DO2:DQ2"/>
    <mergeCell ref="DS2:DU2"/>
    <mergeCell ref="CA2:CC2"/>
    <mergeCell ref="CE2:CG2"/>
    <mergeCell ref="CI2:CK2"/>
    <mergeCell ref="CM2:CO2"/>
    <mergeCell ref="CQ2:CS2"/>
    <mergeCell ref="AE6:AE7"/>
    <mergeCell ref="AI6:AI7"/>
    <mergeCell ref="AM6:AM7"/>
    <mergeCell ref="AQ6:AQ7"/>
    <mergeCell ref="AU6:AU7"/>
    <mergeCell ref="AY6:AY7"/>
    <mergeCell ref="EU2:EW2"/>
    <mergeCell ref="EY2:FA2"/>
    <mergeCell ref="FC2:FE2"/>
    <mergeCell ref="CU2:CW2"/>
    <mergeCell ref="BC2:BE2"/>
    <mergeCell ref="BG2:BI2"/>
    <mergeCell ref="BK2:BM2"/>
    <mergeCell ref="BO2:BQ2"/>
    <mergeCell ref="BS2:BU2"/>
    <mergeCell ref="BW2:BY2"/>
    <mergeCell ref="AE2:AG2"/>
    <mergeCell ref="AI2:AK2"/>
    <mergeCell ref="AM2:AO2"/>
    <mergeCell ref="AQ2:AS2"/>
    <mergeCell ref="AU2:AW2"/>
    <mergeCell ref="AY2:BA2"/>
    <mergeCell ref="CI6:CI7"/>
    <mergeCell ref="CM6:CM7"/>
    <mergeCell ref="CQ6:CQ7"/>
    <mergeCell ref="CU6:CU7"/>
    <mergeCell ref="BC6:BC7"/>
    <mergeCell ref="BG6:BG7"/>
    <mergeCell ref="BK6:BK7"/>
    <mergeCell ref="BO6:BO7"/>
    <mergeCell ref="BS6:BS7"/>
    <mergeCell ref="BW6:BW7"/>
    <mergeCell ref="EU6:EU7"/>
    <mergeCell ref="EY6:EY7"/>
    <mergeCell ref="FC6:FC7"/>
    <mergeCell ref="FG6:FG7"/>
    <mergeCell ref="FK6:FK7"/>
    <mergeCell ref="L10:M10"/>
    <mergeCell ref="P10:Q10"/>
    <mergeCell ref="T10:U10"/>
    <mergeCell ref="X10:Y10"/>
    <mergeCell ref="AB10:AC10"/>
    <mergeCell ref="DW6:DW7"/>
    <mergeCell ref="EA6:EA7"/>
    <mergeCell ref="EE6:EE7"/>
    <mergeCell ref="EI6:EI7"/>
    <mergeCell ref="EM6:EM7"/>
    <mergeCell ref="EQ6:EQ7"/>
    <mergeCell ref="CY6:CY7"/>
    <mergeCell ref="DC6:DC7"/>
    <mergeCell ref="DG6:DG7"/>
    <mergeCell ref="DK6:DK7"/>
    <mergeCell ref="DO6:DO7"/>
    <mergeCell ref="DS6:DS7"/>
    <mergeCell ref="CA6:CA7"/>
    <mergeCell ref="CE6:CE7"/>
    <mergeCell ref="FH10:FI10"/>
    <mergeCell ref="FL10:FM10"/>
    <mergeCell ref="L11:M11"/>
    <mergeCell ref="P11:Q11"/>
    <mergeCell ref="T11:U11"/>
    <mergeCell ref="X11:Y11"/>
    <mergeCell ref="AB11:AC11"/>
    <mergeCell ref="DX10:DY10"/>
    <mergeCell ref="EB10:EC10"/>
    <mergeCell ref="EF10:EG10"/>
    <mergeCell ref="EJ10:EK10"/>
    <mergeCell ref="EN10:EO10"/>
    <mergeCell ref="ER10:ES10"/>
    <mergeCell ref="CZ10:DA10"/>
    <mergeCell ref="DD10:DE10"/>
    <mergeCell ref="DH10:DI10"/>
    <mergeCell ref="DL10:DM10"/>
    <mergeCell ref="DP10:DQ10"/>
    <mergeCell ref="DT10:DU10"/>
    <mergeCell ref="CB10:CC10"/>
    <mergeCell ref="CF10:CG10"/>
    <mergeCell ref="CJ10:CK10"/>
    <mergeCell ref="CN10:CO10"/>
    <mergeCell ref="CR10:CS10"/>
    <mergeCell ref="AF11:AG11"/>
    <mergeCell ref="AJ11:AK11"/>
    <mergeCell ref="AN11:AO11"/>
    <mergeCell ref="AR11:AS11"/>
    <mergeCell ref="AV11:AW11"/>
    <mergeCell ref="AZ11:BA11"/>
    <mergeCell ref="EV10:EW10"/>
    <mergeCell ref="EZ10:FA10"/>
    <mergeCell ref="FD10:FE10"/>
    <mergeCell ref="CV10:CW10"/>
    <mergeCell ref="BD10:BE10"/>
    <mergeCell ref="BH10:BI10"/>
    <mergeCell ref="BL10:BM10"/>
    <mergeCell ref="BP10:BQ10"/>
    <mergeCell ref="BT10:BU10"/>
    <mergeCell ref="BX10:BY10"/>
    <mergeCell ref="AF10:AG10"/>
    <mergeCell ref="AJ10:AK10"/>
    <mergeCell ref="AN10:AO10"/>
    <mergeCell ref="AR10:AS10"/>
    <mergeCell ref="AV10:AW10"/>
    <mergeCell ref="AZ10:BA10"/>
    <mergeCell ref="CJ11:CK11"/>
    <mergeCell ref="CN11:CO11"/>
    <mergeCell ref="CR11:CS11"/>
    <mergeCell ref="CV11:CW11"/>
    <mergeCell ref="BD11:BE11"/>
    <mergeCell ref="BH11:BI11"/>
    <mergeCell ref="BL11:BM11"/>
    <mergeCell ref="BP11:BQ11"/>
    <mergeCell ref="BT11:BU11"/>
    <mergeCell ref="BX11:BY11"/>
    <mergeCell ref="EV11:EW11"/>
    <mergeCell ref="EZ11:FA11"/>
    <mergeCell ref="FD11:FE11"/>
    <mergeCell ref="FH11:FI11"/>
    <mergeCell ref="FL11:FM11"/>
    <mergeCell ref="E14:F14"/>
    <mergeCell ref="L14:M14"/>
    <mergeCell ref="P14:Q14"/>
    <mergeCell ref="T14:U14"/>
    <mergeCell ref="X14:Y14"/>
    <mergeCell ref="DX11:DY11"/>
    <mergeCell ref="EB11:EC11"/>
    <mergeCell ref="EF11:EG11"/>
    <mergeCell ref="EJ11:EK11"/>
    <mergeCell ref="EN11:EO11"/>
    <mergeCell ref="ER11:ES11"/>
    <mergeCell ref="CZ11:DA11"/>
    <mergeCell ref="DD11:DE11"/>
    <mergeCell ref="DH11:DI11"/>
    <mergeCell ref="DL11:DM11"/>
    <mergeCell ref="DP11:DQ11"/>
    <mergeCell ref="DT11:DU11"/>
    <mergeCell ref="CB11:CC11"/>
    <mergeCell ref="CF11:CG11"/>
    <mergeCell ref="BL14:BM14"/>
    <mergeCell ref="BP14:BQ14"/>
    <mergeCell ref="BT14:BU14"/>
    <mergeCell ref="AB14:AC14"/>
    <mergeCell ref="AF14:AG14"/>
    <mergeCell ref="AJ14:AK14"/>
    <mergeCell ref="AN14:AO14"/>
    <mergeCell ref="AR14:AS14"/>
    <mergeCell ref="AV14:AW14"/>
    <mergeCell ref="FD14:FE14"/>
    <mergeCell ref="FH14:FI14"/>
    <mergeCell ref="FL14:FM14"/>
    <mergeCell ref="DT14:DU14"/>
    <mergeCell ref="DX14:DY14"/>
    <mergeCell ref="EB14:EC14"/>
    <mergeCell ref="EF14:EG14"/>
    <mergeCell ref="EJ14:EK14"/>
    <mergeCell ref="EN14:EO14"/>
    <mergeCell ref="B15:B17"/>
    <mergeCell ref="C15:C17"/>
    <mergeCell ref="D15:D17"/>
    <mergeCell ref="L15:M15"/>
    <mergeCell ref="P15:Q15"/>
    <mergeCell ref="T15:U15"/>
    <mergeCell ref="ER14:ES14"/>
    <mergeCell ref="EV14:EW14"/>
    <mergeCell ref="EZ14:FA14"/>
    <mergeCell ref="CV14:CW14"/>
    <mergeCell ref="CZ14:DA14"/>
    <mergeCell ref="DD14:DE14"/>
    <mergeCell ref="DH14:DI14"/>
    <mergeCell ref="DL14:DM14"/>
    <mergeCell ref="DP14:DQ14"/>
    <mergeCell ref="BX14:BY14"/>
    <mergeCell ref="CB14:CC14"/>
    <mergeCell ref="CF14:CG14"/>
    <mergeCell ref="CJ14:CK14"/>
    <mergeCell ref="CN14:CO14"/>
    <mergeCell ref="CR14:CS14"/>
    <mergeCell ref="AZ14:BA14"/>
    <mergeCell ref="BD14:BE14"/>
    <mergeCell ref="BH14:BI14"/>
    <mergeCell ref="AV15:AW15"/>
    <mergeCell ref="AZ15:BA15"/>
    <mergeCell ref="BD15:BE15"/>
    <mergeCell ref="BH15:BI15"/>
    <mergeCell ref="BL15:BM15"/>
    <mergeCell ref="BP15:BQ15"/>
    <mergeCell ref="X15:Y15"/>
    <mergeCell ref="AB15:AC15"/>
    <mergeCell ref="AF15:AG15"/>
    <mergeCell ref="AJ15:AK15"/>
    <mergeCell ref="AN15:AO15"/>
    <mergeCell ref="AR15:AS15"/>
    <mergeCell ref="CZ15:DA15"/>
    <mergeCell ref="DD15:DE15"/>
    <mergeCell ref="DH15:DI15"/>
    <mergeCell ref="DL15:DM15"/>
    <mergeCell ref="BT15:BU15"/>
    <mergeCell ref="BX15:BY15"/>
    <mergeCell ref="CB15:CC15"/>
    <mergeCell ref="CF15:CG15"/>
    <mergeCell ref="CJ15:CK15"/>
    <mergeCell ref="CN15:CO15"/>
    <mergeCell ref="FL15:FM15"/>
    <mergeCell ref="L16:M16"/>
    <mergeCell ref="P16:Q16"/>
    <mergeCell ref="T16:U16"/>
    <mergeCell ref="X16:Y16"/>
    <mergeCell ref="AB16:AC16"/>
    <mergeCell ref="AF16:AG16"/>
    <mergeCell ref="AJ16:AK16"/>
    <mergeCell ref="AN16:AO16"/>
    <mergeCell ref="AR16:AS16"/>
    <mergeCell ref="EN15:EO15"/>
    <mergeCell ref="ER15:ES15"/>
    <mergeCell ref="EV15:EW15"/>
    <mergeCell ref="EZ15:FA15"/>
    <mergeCell ref="FD15:FE15"/>
    <mergeCell ref="FH15:FI15"/>
    <mergeCell ref="DP15:DQ15"/>
    <mergeCell ref="DT15:DU15"/>
    <mergeCell ref="DX15:DY15"/>
    <mergeCell ref="EB15:EC15"/>
    <mergeCell ref="EF15:EG15"/>
    <mergeCell ref="EJ15:EK15"/>
    <mergeCell ref="CR15:CS15"/>
    <mergeCell ref="CV15:CW15"/>
    <mergeCell ref="BT16:BU16"/>
    <mergeCell ref="BX16:BY16"/>
    <mergeCell ref="CB16:CC16"/>
    <mergeCell ref="CF16:CG16"/>
    <mergeCell ref="CJ16:CK16"/>
    <mergeCell ref="CN16:CO16"/>
    <mergeCell ref="AV16:AW16"/>
    <mergeCell ref="AZ16:BA16"/>
    <mergeCell ref="BD16:BE16"/>
    <mergeCell ref="BH16:BI16"/>
    <mergeCell ref="BL16:BM16"/>
    <mergeCell ref="BP16:BQ16"/>
    <mergeCell ref="DX16:DY16"/>
    <mergeCell ref="EB16:EC16"/>
    <mergeCell ref="EF16:EG16"/>
    <mergeCell ref="EJ16:EK16"/>
    <mergeCell ref="CR16:CS16"/>
    <mergeCell ref="CV16:CW16"/>
    <mergeCell ref="CZ16:DA16"/>
    <mergeCell ref="DD16:DE16"/>
    <mergeCell ref="DH16:DI16"/>
    <mergeCell ref="DL16:DM16"/>
    <mergeCell ref="AV17:AW17"/>
    <mergeCell ref="AZ17:BA17"/>
    <mergeCell ref="BD17:BE17"/>
    <mergeCell ref="BH17:BI17"/>
    <mergeCell ref="BL17:BM17"/>
    <mergeCell ref="BP17:BQ17"/>
    <mergeCell ref="FL16:FM16"/>
    <mergeCell ref="L17:M17"/>
    <mergeCell ref="P17:Q17"/>
    <mergeCell ref="T17:U17"/>
    <mergeCell ref="X17:Y17"/>
    <mergeCell ref="AB17:AC17"/>
    <mergeCell ref="AF17:AG17"/>
    <mergeCell ref="AJ17:AK17"/>
    <mergeCell ref="AN17:AO17"/>
    <mergeCell ref="AR17:AS17"/>
    <mergeCell ref="EN16:EO16"/>
    <mergeCell ref="ER16:ES16"/>
    <mergeCell ref="EV16:EW16"/>
    <mergeCell ref="EZ16:FA16"/>
    <mergeCell ref="FD16:FE16"/>
    <mergeCell ref="FH16:FI16"/>
    <mergeCell ref="DP16:DQ16"/>
    <mergeCell ref="DT16:DU16"/>
    <mergeCell ref="CZ17:DA17"/>
    <mergeCell ref="DD17:DE17"/>
    <mergeCell ref="DH17:DI17"/>
    <mergeCell ref="DL17:DM17"/>
    <mergeCell ref="BT17:BU17"/>
    <mergeCell ref="BX17:BY17"/>
    <mergeCell ref="CB17:CC17"/>
    <mergeCell ref="CF17:CG17"/>
    <mergeCell ref="CJ17:CK17"/>
    <mergeCell ref="CN17:CO17"/>
    <mergeCell ref="FL17:FM17"/>
    <mergeCell ref="K21:L21"/>
    <mergeCell ref="O21:P21"/>
    <mergeCell ref="S21:T21"/>
    <mergeCell ref="W21:X21"/>
    <mergeCell ref="AA21:AB21"/>
    <mergeCell ref="AE21:AF21"/>
    <mergeCell ref="AI21:AJ21"/>
    <mergeCell ref="AM21:AN21"/>
    <mergeCell ref="AQ21:AR21"/>
    <mergeCell ref="EN17:EO17"/>
    <mergeCell ref="ER17:ES17"/>
    <mergeCell ref="EV17:EW17"/>
    <mergeCell ref="EZ17:FA17"/>
    <mergeCell ref="FD17:FE17"/>
    <mergeCell ref="FH17:FI17"/>
    <mergeCell ref="DP17:DQ17"/>
    <mergeCell ref="DT17:DU17"/>
    <mergeCell ref="DX17:DY17"/>
    <mergeCell ref="EB17:EC17"/>
    <mergeCell ref="EF17:EG17"/>
    <mergeCell ref="EJ17:EK17"/>
    <mergeCell ref="CR17:CS17"/>
    <mergeCell ref="CV17:CW17"/>
    <mergeCell ref="BS21:BT21"/>
    <mergeCell ref="BW21:BX21"/>
    <mergeCell ref="CA21:CB21"/>
    <mergeCell ref="CE21:CF21"/>
    <mergeCell ref="CI21:CJ21"/>
    <mergeCell ref="CM21:CN21"/>
    <mergeCell ref="AU21:AV21"/>
    <mergeCell ref="AY21:AZ21"/>
    <mergeCell ref="BC21:BD21"/>
    <mergeCell ref="BG21:BH21"/>
    <mergeCell ref="BK21:BL21"/>
    <mergeCell ref="BO21:BP21"/>
    <mergeCell ref="DW21:DX21"/>
    <mergeCell ref="EA21:EB21"/>
    <mergeCell ref="EE21:EF21"/>
    <mergeCell ref="EI21:EJ21"/>
    <mergeCell ref="CQ21:CR21"/>
    <mergeCell ref="CU21:CV21"/>
    <mergeCell ref="CY21:CZ21"/>
    <mergeCell ref="DC21:DD21"/>
    <mergeCell ref="DG21:DH21"/>
    <mergeCell ref="DK21:DL21"/>
    <mergeCell ref="AU22:AV22"/>
    <mergeCell ref="AY22:AZ22"/>
    <mergeCell ref="BC22:BD22"/>
    <mergeCell ref="BG22:BH22"/>
    <mergeCell ref="BK22:BL22"/>
    <mergeCell ref="BO22:BP22"/>
    <mergeCell ref="FK21:FL21"/>
    <mergeCell ref="K22:L22"/>
    <mergeCell ref="O22:P22"/>
    <mergeCell ref="S22:T22"/>
    <mergeCell ref="W22:X22"/>
    <mergeCell ref="AA22:AB22"/>
    <mergeCell ref="AE22:AF22"/>
    <mergeCell ref="AI22:AJ22"/>
    <mergeCell ref="AM22:AN22"/>
    <mergeCell ref="AQ22:AR22"/>
    <mergeCell ref="EM21:EN21"/>
    <mergeCell ref="EQ21:ER21"/>
    <mergeCell ref="EU21:EV21"/>
    <mergeCell ref="EY21:EZ21"/>
    <mergeCell ref="FC21:FD21"/>
    <mergeCell ref="FG21:FH21"/>
    <mergeCell ref="DO21:DP21"/>
    <mergeCell ref="DS21:DT21"/>
    <mergeCell ref="CY22:CZ22"/>
    <mergeCell ref="DC22:DD22"/>
    <mergeCell ref="DG22:DH22"/>
    <mergeCell ref="DK22:DL22"/>
    <mergeCell ref="BS22:BT22"/>
    <mergeCell ref="BW22:BX22"/>
    <mergeCell ref="CA22:CB22"/>
    <mergeCell ref="CE22:CF22"/>
    <mergeCell ref="CI22:CJ22"/>
    <mergeCell ref="CM22:CN22"/>
    <mergeCell ref="FK22:FL22"/>
    <mergeCell ref="K23:L23"/>
    <mergeCell ref="O23:P23"/>
    <mergeCell ref="S23:T23"/>
    <mergeCell ref="W23:X23"/>
    <mergeCell ref="AA23:AB23"/>
    <mergeCell ref="AE23:AF23"/>
    <mergeCell ref="AI23:AJ23"/>
    <mergeCell ref="AM23:AN23"/>
    <mergeCell ref="AQ23:AR23"/>
    <mergeCell ref="EM22:EN22"/>
    <mergeCell ref="EQ22:ER22"/>
    <mergeCell ref="EU22:EV22"/>
    <mergeCell ref="EY22:EZ22"/>
    <mergeCell ref="FC22:FD22"/>
    <mergeCell ref="FG22:FH22"/>
    <mergeCell ref="DO22:DP22"/>
    <mergeCell ref="DS22:DT22"/>
    <mergeCell ref="DW22:DX22"/>
    <mergeCell ref="EA22:EB22"/>
    <mergeCell ref="EE22:EF22"/>
    <mergeCell ref="EI22:EJ22"/>
    <mergeCell ref="CQ22:CR22"/>
    <mergeCell ref="CU22:CV22"/>
    <mergeCell ref="BS23:BT23"/>
    <mergeCell ref="BW23:BX23"/>
    <mergeCell ref="CA23:CB23"/>
    <mergeCell ref="CE23:CF23"/>
    <mergeCell ref="CI23:CJ23"/>
    <mergeCell ref="CM23:CN23"/>
    <mergeCell ref="AU23:AV23"/>
    <mergeCell ref="AY23:AZ23"/>
    <mergeCell ref="BC23:BD23"/>
    <mergeCell ref="BG23:BH23"/>
    <mergeCell ref="BK23:BL23"/>
    <mergeCell ref="BO23:BP23"/>
    <mergeCell ref="DW23:DX23"/>
    <mergeCell ref="EA23:EB23"/>
    <mergeCell ref="EE23:EF23"/>
    <mergeCell ref="EI23:EJ23"/>
    <mergeCell ref="CQ23:CR23"/>
    <mergeCell ref="CU23:CV23"/>
    <mergeCell ref="CY23:CZ23"/>
    <mergeCell ref="DC23:DD23"/>
    <mergeCell ref="DG23:DH23"/>
    <mergeCell ref="DK23:DL23"/>
    <mergeCell ref="AU24:AV24"/>
    <mergeCell ref="AY24:AZ24"/>
    <mergeCell ref="BC24:BD24"/>
    <mergeCell ref="BG24:BH24"/>
    <mergeCell ref="BK24:BL24"/>
    <mergeCell ref="BO24:BP24"/>
    <mergeCell ref="FK23:FL23"/>
    <mergeCell ref="K24:L24"/>
    <mergeCell ref="O24:P24"/>
    <mergeCell ref="S24:T24"/>
    <mergeCell ref="W24:X24"/>
    <mergeCell ref="AA24:AB24"/>
    <mergeCell ref="AE24:AF24"/>
    <mergeCell ref="AI24:AJ24"/>
    <mergeCell ref="AM24:AN24"/>
    <mergeCell ref="AQ24:AR24"/>
    <mergeCell ref="EM23:EN23"/>
    <mergeCell ref="EQ23:ER23"/>
    <mergeCell ref="EU23:EV23"/>
    <mergeCell ref="EY23:EZ23"/>
    <mergeCell ref="FC23:FD23"/>
    <mergeCell ref="FG23:FH23"/>
    <mergeCell ref="DO23:DP23"/>
    <mergeCell ref="DS23:DT23"/>
    <mergeCell ref="CY24:CZ24"/>
    <mergeCell ref="DC24:DD24"/>
    <mergeCell ref="DG24:DH24"/>
    <mergeCell ref="DK24:DL24"/>
    <mergeCell ref="BS24:BT24"/>
    <mergeCell ref="BW24:BX24"/>
    <mergeCell ref="CA24:CB24"/>
    <mergeCell ref="CE24:CF24"/>
    <mergeCell ref="CI24:CJ24"/>
    <mergeCell ref="CM24:CN24"/>
    <mergeCell ref="FK24:FL24"/>
    <mergeCell ref="B27:H40"/>
    <mergeCell ref="K27:L27"/>
    <mergeCell ref="O27:P27"/>
    <mergeCell ref="S27:T27"/>
    <mergeCell ref="W27:X27"/>
    <mergeCell ref="AA27:AB27"/>
    <mergeCell ref="AE27:AF27"/>
    <mergeCell ref="AI27:AJ27"/>
    <mergeCell ref="AM27:AN27"/>
    <mergeCell ref="EM24:EN24"/>
    <mergeCell ref="EQ24:ER24"/>
    <mergeCell ref="EU24:EV24"/>
    <mergeCell ref="EY24:EZ24"/>
    <mergeCell ref="FC24:FD24"/>
    <mergeCell ref="FG24:FH24"/>
    <mergeCell ref="DO24:DP24"/>
    <mergeCell ref="DS24:DT24"/>
    <mergeCell ref="DW24:DX24"/>
    <mergeCell ref="EA24:EB24"/>
    <mergeCell ref="EE24:EF24"/>
    <mergeCell ref="EI24:EJ24"/>
    <mergeCell ref="CQ24:CR24"/>
    <mergeCell ref="CU24:CV24"/>
    <mergeCell ref="BO27:BP27"/>
    <mergeCell ref="BS27:BT27"/>
    <mergeCell ref="BW27:BX27"/>
    <mergeCell ref="CA27:CB27"/>
    <mergeCell ref="CE27:CF27"/>
    <mergeCell ref="CI27:CJ27"/>
    <mergeCell ref="AQ27:AR27"/>
    <mergeCell ref="AU27:AV27"/>
    <mergeCell ref="AY27:AZ27"/>
    <mergeCell ref="BC27:BD27"/>
    <mergeCell ref="BG27:BH27"/>
    <mergeCell ref="BK27:BL27"/>
    <mergeCell ref="DS27:DT27"/>
    <mergeCell ref="DW27:DX27"/>
    <mergeCell ref="EA27:EB27"/>
    <mergeCell ref="EE27:EF27"/>
    <mergeCell ref="CM27:CN27"/>
    <mergeCell ref="CQ27:CR27"/>
    <mergeCell ref="CU27:CV27"/>
    <mergeCell ref="CY27:CZ27"/>
    <mergeCell ref="DC27:DD27"/>
    <mergeCell ref="DG27:DH27"/>
    <mergeCell ref="AQ28:AR28"/>
    <mergeCell ref="AU28:AV28"/>
    <mergeCell ref="AY28:AZ28"/>
    <mergeCell ref="BC28:BD28"/>
    <mergeCell ref="BG28:BH28"/>
    <mergeCell ref="BK28:BL28"/>
    <mergeCell ref="FG27:FH27"/>
    <mergeCell ref="FK27:FL27"/>
    <mergeCell ref="K28:L28"/>
    <mergeCell ref="O28:P28"/>
    <mergeCell ref="S28:T28"/>
    <mergeCell ref="W28:X28"/>
    <mergeCell ref="AA28:AB28"/>
    <mergeCell ref="AE28:AF28"/>
    <mergeCell ref="AI28:AJ28"/>
    <mergeCell ref="AM28:AN28"/>
    <mergeCell ref="EI27:EJ27"/>
    <mergeCell ref="EM27:EN27"/>
    <mergeCell ref="EQ27:ER27"/>
    <mergeCell ref="EU27:EV27"/>
    <mergeCell ref="EY27:EZ27"/>
    <mergeCell ref="FC27:FD27"/>
    <mergeCell ref="DK27:DL27"/>
    <mergeCell ref="DO27:DP27"/>
    <mergeCell ref="CU28:CV28"/>
    <mergeCell ref="CY28:CZ28"/>
    <mergeCell ref="DC28:DD28"/>
    <mergeCell ref="DG28:DH28"/>
    <mergeCell ref="BO28:BP28"/>
    <mergeCell ref="BS28:BT28"/>
    <mergeCell ref="BW28:BX28"/>
    <mergeCell ref="CA28:CB28"/>
    <mergeCell ref="CE28:CF28"/>
    <mergeCell ref="CI28:CJ28"/>
    <mergeCell ref="FG28:FH28"/>
    <mergeCell ref="FK28:FL28"/>
    <mergeCell ref="K29:L29"/>
    <mergeCell ref="O29:P29"/>
    <mergeCell ref="S29:T29"/>
    <mergeCell ref="W29:X29"/>
    <mergeCell ref="AA29:AB29"/>
    <mergeCell ref="AE29:AF29"/>
    <mergeCell ref="AI29:AJ29"/>
    <mergeCell ref="AM29:AN29"/>
    <mergeCell ref="EI28:EJ28"/>
    <mergeCell ref="EM28:EN28"/>
    <mergeCell ref="EQ28:ER28"/>
    <mergeCell ref="EU28:EV28"/>
    <mergeCell ref="EY28:EZ28"/>
    <mergeCell ref="FC28:FD28"/>
    <mergeCell ref="DK28:DL28"/>
    <mergeCell ref="DO28:DP28"/>
    <mergeCell ref="DS28:DT28"/>
    <mergeCell ref="DW28:DX28"/>
    <mergeCell ref="EA28:EB28"/>
    <mergeCell ref="EE28:EF28"/>
    <mergeCell ref="CM28:CN28"/>
    <mergeCell ref="CQ28:CR28"/>
    <mergeCell ref="BO29:BP29"/>
    <mergeCell ref="BS29:BT29"/>
    <mergeCell ref="BW29:BX29"/>
    <mergeCell ref="CA29:CB29"/>
    <mergeCell ref="CE29:CF29"/>
    <mergeCell ref="CI29:CJ29"/>
    <mergeCell ref="AQ29:AR29"/>
    <mergeCell ref="AU29:AV29"/>
    <mergeCell ref="AY29:AZ29"/>
    <mergeCell ref="BC29:BD29"/>
    <mergeCell ref="BG29:BH29"/>
    <mergeCell ref="BK29:BL29"/>
    <mergeCell ref="DS29:DT29"/>
    <mergeCell ref="DW29:DX29"/>
    <mergeCell ref="EA29:EB29"/>
    <mergeCell ref="EE29:EF29"/>
    <mergeCell ref="CM29:CN29"/>
    <mergeCell ref="CQ29:CR29"/>
    <mergeCell ref="CU29:CV29"/>
    <mergeCell ref="CY29:CZ29"/>
    <mergeCell ref="DC29:DD29"/>
    <mergeCell ref="DG29:DH29"/>
    <mergeCell ref="AQ30:AR30"/>
    <mergeCell ref="AU30:AV30"/>
    <mergeCell ref="AY30:AZ30"/>
    <mergeCell ref="BC30:BD30"/>
    <mergeCell ref="BG30:BH30"/>
    <mergeCell ref="BK30:BL30"/>
    <mergeCell ref="FG29:FH29"/>
    <mergeCell ref="FK29:FL29"/>
    <mergeCell ref="K30:L30"/>
    <mergeCell ref="O30:P30"/>
    <mergeCell ref="S30:T30"/>
    <mergeCell ref="W30:X30"/>
    <mergeCell ref="AA30:AB30"/>
    <mergeCell ref="AE30:AF30"/>
    <mergeCell ref="AI30:AJ30"/>
    <mergeCell ref="AM30:AN30"/>
    <mergeCell ref="EI29:EJ29"/>
    <mergeCell ref="EM29:EN29"/>
    <mergeCell ref="EQ29:ER29"/>
    <mergeCell ref="EU29:EV29"/>
    <mergeCell ref="EY29:EZ29"/>
    <mergeCell ref="FC29:FD29"/>
    <mergeCell ref="DK29:DL29"/>
    <mergeCell ref="DO29:DP29"/>
    <mergeCell ref="CU30:CV30"/>
    <mergeCell ref="CY30:CZ30"/>
    <mergeCell ref="DC30:DD30"/>
    <mergeCell ref="DG30:DH30"/>
    <mergeCell ref="BO30:BP30"/>
    <mergeCell ref="BS30:BT30"/>
    <mergeCell ref="BW30:BX30"/>
    <mergeCell ref="CA30:CB30"/>
    <mergeCell ref="CE30:CF30"/>
    <mergeCell ref="CI30:CJ30"/>
    <mergeCell ref="FG30:FH30"/>
    <mergeCell ref="FK30:FL30"/>
    <mergeCell ref="K33:M40"/>
    <mergeCell ref="O33:Q40"/>
    <mergeCell ref="S33:U40"/>
    <mergeCell ref="W33:Y40"/>
    <mergeCell ref="AA33:AC40"/>
    <mergeCell ref="AE33:AG40"/>
    <mergeCell ref="AI33:AK40"/>
    <mergeCell ref="AM33:AO40"/>
    <mergeCell ref="EI30:EJ30"/>
    <mergeCell ref="EM30:EN30"/>
    <mergeCell ref="EQ30:ER30"/>
    <mergeCell ref="EU30:EV30"/>
    <mergeCell ref="EY30:EZ30"/>
    <mergeCell ref="FC30:FD30"/>
    <mergeCell ref="DK30:DL30"/>
    <mergeCell ref="DO30:DP30"/>
    <mergeCell ref="DS30:DT30"/>
    <mergeCell ref="DW30:DX30"/>
    <mergeCell ref="EA30:EB30"/>
    <mergeCell ref="EE30:EF30"/>
    <mergeCell ref="CM30:CN30"/>
    <mergeCell ref="CQ30:CR30"/>
    <mergeCell ref="EU33:EW40"/>
    <mergeCell ref="EY33:FA40"/>
    <mergeCell ref="FC33:FE40"/>
    <mergeCell ref="FG33:FI40"/>
    <mergeCell ref="FK33:FM40"/>
    <mergeCell ref="CM33:CO40"/>
    <mergeCell ref="CQ33:CS40"/>
    <mergeCell ref="CU33:CW40"/>
    <mergeCell ref="EM33:EO40"/>
    <mergeCell ref="EQ33:ES40"/>
    <mergeCell ref="EA33:EC40"/>
    <mergeCell ref="EE33:EG40"/>
    <mergeCell ref="EI33:EK40"/>
    <mergeCell ref="B47:B48"/>
    <mergeCell ref="E48:F48"/>
    <mergeCell ref="DS33:DU40"/>
    <mergeCell ref="CY33:DA40"/>
    <mergeCell ref="DC33:DE40"/>
    <mergeCell ref="DG33:DI40"/>
    <mergeCell ref="DK33:DM40"/>
    <mergeCell ref="CA33:CC40"/>
    <mergeCell ref="CE33:CG40"/>
    <mergeCell ref="CI33:CK40"/>
    <mergeCell ref="AQ33:AS40"/>
    <mergeCell ref="AU33:AW40"/>
    <mergeCell ref="AY33:BA40"/>
    <mergeCell ref="BC33:BE40"/>
    <mergeCell ref="BG33:BI40"/>
    <mergeCell ref="BK33:BM40"/>
    <mergeCell ref="B50:G50"/>
    <mergeCell ref="B51:B54"/>
    <mergeCell ref="D51:D54"/>
    <mergeCell ref="F51:F54"/>
    <mergeCell ref="B43:F43"/>
    <mergeCell ref="DW33:DY40"/>
    <mergeCell ref="DO33:DQ40"/>
    <mergeCell ref="BO33:BQ40"/>
    <mergeCell ref="BS33:BU40"/>
    <mergeCell ref="BW33:BY40"/>
  </mergeCells>
  <phoneticPr fontId="106" type="noConversion"/>
  <dataValidations count="3">
    <dataValidation type="list" allowBlank="1" showInputMessage="1" showErrorMessage="1" sqref="F46 M8 FI8 FE8 Q8 U8 Y8 AC8 AG8 AK8 AO8 AS8 AW8 BA8 BE8 BI8 BM8 BQ8 BU8 BY8 CC8 CG8 CK8 CO8 CS8 CW8 DA8 DE8 DI8 DM8 DQ8 DU8 DY8 EC8 EG8 EK8 EO8 ES8 EW8 FA8 FM8">
      <formula1>$E$51:$E$54</formula1>
    </dataValidation>
    <dataValidation type="list" allowBlank="1" showInputMessage="1" showErrorMessage="1" sqref="F47 FD9 FH9 L9 P9 T9 X9 AB9 AF9 AJ9 AN9 AR9 AV9 AZ9 BD9 BH9 BL9 BP9 BT9 BX9 CB9 CF9 CJ9 CN9 CR9 CV9 CZ9 DD9 DH9 DL9 DP9 DT9 DX9 EB9 EF9 EJ9 EN9 ER9 EV9 EZ9 FL9">
      <formula1>$G$51:$G$53</formula1>
    </dataValidation>
    <dataValidation type="list" allowBlank="1" showInputMessage="1" showErrorMessage="1" sqref="C45:D45 L5 FH5 FD5 P5 T5 X5 AB5 AF5 AJ5 AN5 AR5 AV5 AZ5 BD5 BH5 BL5 BP5 BT5 BX5 CB5 CF5 CJ5 CN5 CR5 CV5 CZ5 DD5 DH5 DL5 DP5 DT5 DX5 EB5 EF5 EJ5 EN5 ER5 EV5 EZ5 FL5">
      <formula1>$C$51:$C$52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66"/>
  <sheetViews>
    <sheetView workbookViewId="0">
      <selection activeCell="FG10" sqref="FG10"/>
    </sheetView>
  </sheetViews>
  <sheetFormatPr defaultColWidth="9" defaultRowHeight="13.5" x14ac:dyDescent="0.15"/>
  <cols>
    <col min="1" max="1" width="4.5546875" customWidth="1"/>
    <col min="2" max="11" width="3.33203125" customWidth="1"/>
    <col min="12" max="21" width="4.44140625" customWidth="1"/>
    <col min="22" max="22" width="5.109375" style="107" customWidth="1"/>
    <col min="23" max="23" width="4.6640625" style="107" customWidth="1"/>
    <col min="24" max="43" width="3.33203125" style="107" customWidth="1"/>
    <col min="44" max="44" width="5.88671875" style="107" customWidth="1"/>
    <col min="45" max="55" width="3.33203125" style="107" customWidth="1"/>
    <col min="56" max="64" width="3.33203125" style="108" customWidth="1"/>
    <col min="65" max="65" width="5.109375" style="107" customWidth="1"/>
    <col min="66" max="66" width="4.6640625" style="107" customWidth="1"/>
    <col min="67" max="86" width="3.33203125" style="107" customWidth="1"/>
    <col min="87" max="87" width="5.88671875" style="107" customWidth="1"/>
    <col min="88" max="98" width="3.33203125" style="107" customWidth="1"/>
    <col min="99" max="107" width="3.33203125" style="108" customWidth="1"/>
    <col min="108" max="109" width="5.88671875" style="108" customWidth="1"/>
    <col min="110" max="129" width="4.44140625" style="108" customWidth="1"/>
    <col min="130" max="130" width="5.88671875" style="108" customWidth="1"/>
    <col min="131" max="144" width="4.44140625" style="108" customWidth="1"/>
    <col min="145" max="150" width="4.44140625" customWidth="1"/>
    <col min="151" max="152" width="1.5546875" customWidth="1"/>
    <col min="153" max="153" width="4.109375" customWidth="1"/>
    <col min="154" max="154" width="8.44140625" customWidth="1"/>
    <col min="155" max="155" width="5.33203125" customWidth="1"/>
    <col min="156" max="158" width="4.6640625" customWidth="1"/>
    <col min="159" max="164" width="4.88671875" customWidth="1"/>
    <col min="165" max="165" width="4.6640625" customWidth="1"/>
    <col min="166" max="175" width="4.88671875" customWidth="1"/>
    <col min="176" max="176" width="6.109375" customWidth="1"/>
    <col min="177" max="177" width="4.6640625" customWidth="1"/>
    <col min="178" max="178" width="4.5546875" customWidth="1"/>
    <col min="179" max="186" width="4.6640625" customWidth="1"/>
  </cols>
  <sheetData>
    <row r="1" spans="1:256" s="109" customFormat="1" ht="22.5" customHeight="1" x14ac:dyDescent="0.15">
      <c r="A1" s="1783" t="s">
        <v>40</v>
      </c>
      <c r="B1" s="1783"/>
      <c r="C1" s="1783"/>
      <c r="D1" s="1783"/>
      <c r="E1" s="1783"/>
      <c r="F1" s="1783"/>
      <c r="G1" s="1783"/>
      <c r="H1" s="1783"/>
      <c r="I1" s="1783"/>
      <c r="J1" s="1783"/>
      <c r="K1" s="1783"/>
      <c r="L1" s="1783"/>
      <c r="M1" s="1783"/>
      <c r="N1" s="1783"/>
      <c r="O1" s="1783"/>
      <c r="P1" s="1783"/>
      <c r="Q1" s="1783"/>
      <c r="R1" s="1783"/>
      <c r="S1" s="1783"/>
      <c r="T1" s="1783"/>
      <c r="U1" s="1783"/>
      <c r="V1" s="1783"/>
      <c r="W1" s="1783"/>
      <c r="X1" s="1783"/>
      <c r="Y1" s="1783"/>
      <c r="Z1" s="1783"/>
      <c r="AA1" s="1783"/>
      <c r="AB1" s="1783"/>
      <c r="AC1" s="1783"/>
      <c r="AD1" s="1783"/>
      <c r="AE1" s="1783"/>
      <c r="AF1" s="1783"/>
      <c r="AG1" s="1783"/>
      <c r="AH1" s="1783"/>
      <c r="AI1" s="1783"/>
      <c r="AJ1" s="1783"/>
      <c r="AK1" s="1783"/>
      <c r="AL1" s="1783"/>
      <c r="AM1" s="1783"/>
      <c r="AN1" s="1783"/>
      <c r="AO1" s="1783"/>
      <c r="AP1" s="1783"/>
      <c r="AQ1" s="1783"/>
      <c r="AR1" s="1783"/>
      <c r="AS1" s="1783"/>
      <c r="AT1" s="1783"/>
      <c r="AU1" s="1783"/>
      <c r="AV1" s="1783"/>
      <c r="AW1" s="1783"/>
      <c r="AX1" s="1783"/>
      <c r="AY1" s="1783"/>
      <c r="AZ1" s="1783"/>
      <c r="BA1" s="1783"/>
      <c r="BB1" s="1783"/>
      <c r="BC1" s="1783"/>
      <c r="BD1" s="1783"/>
      <c r="BE1" s="1783"/>
      <c r="BF1" s="1783"/>
      <c r="BG1" s="1783"/>
      <c r="BH1" s="1783"/>
      <c r="BI1" s="1783"/>
      <c r="BJ1" s="1783"/>
      <c r="BK1" s="1783"/>
      <c r="BL1" s="1783"/>
      <c r="BM1" s="1783"/>
      <c r="BN1" s="1783"/>
      <c r="BO1" s="1783"/>
      <c r="BP1" s="1783"/>
      <c r="BQ1" s="1783"/>
      <c r="BR1" s="1783"/>
      <c r="BS1" s="1783"/>
      <c r="BT1" s="1783"/>
      <c r="BU1" s="1783"/>
      <c r="BV1" s="1783"/>
      <c r="BW1" s="1783"/>
      <c r="BX1" s="1783"/>
      <c r="BY1" s="1783"/>
      <c r="BZ1" s="1783"/>
      <c r="CA1" s="1783"/>
      <c r="CB1" s="1783"/>
      <c r="CC1" s="1783"/>
      <c r="CD1" s="1783"/>
      <c r="CE1" s="1783"/>
      <c r="CF1" s="1783"/>
      <c r="CG1" s="1783"/>
      <c r="CH1" s="1783"/>
      <c r="CI1" s="1783"/>
      <c r="CJ1" s="1783"/>
      <c r="CK1" s="1783"/>
      <c r="CL1" s="1783"/>
      <c r="CM1" s="1783"/>
      <c r="CN1" s="1783"/>
      <c r="CO1" s="1783"/>
      <c r="CP1" s="1783"/>
      <c r="CQ1" s="1783"/>
      <c r="CR1" s="1783"/>
      <c r="CS1" s="1783"/>
      <c r="CT1" s="1783"/>
      <c r="CU1" s="1783"/>
      <c r="CV1" s="1783"/>
      <c r="CW1" s="1783"/>
      <c r="CX1" s="1783"/>
      <c r="CY1" s="1783"/>
      <c r="CZ1" s="1783"/>
      <c r="DA1" s="1783"/>
      <c r="DB1" s="1783"/>
      <c r="DC1" s="1783"/>
      <c r="DD1" s="1783"/>
      <c r="DE1" s="1783"/>
      <c r="DF1" s="1783"/>
      <c r="DG1" s="1783"/>
      <c r="DH1" s="1783"/>
      <c r="DI1" s="1783"/>
      <c r="DJ1" s="1783"/>
      <c r="DK1" s="1783"/>
      <c r="DL1" s="1783"/>
      <c r="DM1" s="1783"/>
      <c r="DN1" s="1783"/>
      <c r="DO1" s="1783"/>
      <c r="DP1" s="1783"/>
      <c r="DQ1" s="1783"/>
      <c r="DR1" s="1783"/>
      <c r="DS1" s="1783"/>
      <c r="DT1" s="1783"/>
      <c r="DU1" s="1783"/>
      <c r="DV1" s="1783"/>
      <c r="DW1" s="1783"/>
      <c r="DX1" s="1783"/>
      <c r="DY1" s="1783"/>
      <c r="DZ1" s="1783"/>
      <c r="EA1" s="1783"/>
      <c r="EB1" s="1783"/>
      <c r="EC1" s="1783"/>
      <c r="ED1" s="1783"/>
      <c r="EE1" s="1783"/>
      <c r="EF1" s="1783"/>
      <c r="EG1" s="1783"/>
      <c r="EH1" s="1783"/>
      <c r="EI1" s="1783"/>
      <c r="EJ1" s="1783"/>
      <c r="EK1" s="1783"/>
      <c r="EL1" s="1783"/>
      <c r="EM1" s="1783"/>
      <c r="EN1" s="1783"/>
      <c r="EO1" s="1783"/>
      <c r="EP1" s="1783"/>
      <c r="EQ1" s="1783"/>
      <c r="ER1" s="1783"/>
      <c r="ES1" s="1783"/>
      <c r="ET1" s="1783"/>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x14ac:dyDescent="0.15">
      <c r="A2" s="1777" t="s">
        <v>41</v>
      </c>
      <c r="B2" s="1777"/>
      <c r="C2" s="1777"/>
      <c r="D2" s="1777"/>
      <c r="E2" s="1777"/>
      <c r="F2" s="1777"/>
      <c r="G2" s="1778"/>
      <c r="H2" s="1778"/>
      <c r="I2" s="1778"/>
      <c r="J2" s="1778"/>
      <c r="K2" s="1778"/>
      <c r="L2" s="1778"/>
      <c r="M2" s="1778"/>
      <c r="N2" s="1778"/>
      <c r="O2" s="1778"/>
      <c r="P2" s="1778"/>
      <c r="Q2" s="1778"/>
      <c r="R2" s="1778"/>
      <c r="S2" s="1778"/>
      <c r="T2" s="1778"/>
      <c r="U2" s="1778"/>
      <c r="V2" s="1778"/>
      <c r="W2" s="1778"/>
      <c r="X2" s="110"/>
      <c r="Y2" s="110"/>
      <c r="Z2" s="110"/>
      <c r="AA2" s="110"/>
      <c r="AB2" s="110"/>
      <c r="AC2" s="110"/>
      <c r="AD2" s="110"/>
      <c r="AE2" s="110"/>
      <c r="AF2" s="110"/>
      <c r="AG2" s="110"/>
      <c r="AH2" s="110"/>
      <c r="AI2" s="110"/>
      <c r="AJ2" s="110"/>
      <c r="AK2" s="110"/>
      <c r="AL2" s="110"/>
      <c r="AM2" s="110"/>
      <c r="AN2" s="110"/>
      <c r="AO2" s="110"/>
      <c r="AP2" s="110"/>
      <c r="AQ2" s="1779" t="s">
        <v>3</v>
      </c>
      <c r="AR2" s="1779"/>
      <c r="AS2" s="1779"/>
      <c r="AT2" s="1779"/>
      <c r="AU2" s="1780"/>
      <c r="AV2" s="1780"/>
      <c r="AW2" s="1776" t="s">
        <v>4</v>
      </c>
      <c r="AX2" s="1776"/>
      <c r="AY2" s="110"/>
      <c r="AZ2" s="110"/>
      <c r="BA2" s="110"/>
      <c r="BB2" s="110"/>
      <c r="BC2" s="110"/>
      <c r="BD2" s="110"/>
      <c r="BE2" s="110"/>
      <c r="BF2" s="110"/>
      <c r="BG2" s="110"/>
      <c r="BH2" s="110"/>
      <c r="BI2" s="110"/>
      <c r="BJ2" s="110"/>
      <c r="BK2" s="110"/>
      <c r="BL2" s="110"/>
      <c r="BN2" s="111"/>
      <c r="BO2" s="109"/>
      <c r="BP2" s="109"/>
      <c r="BQ2" s="109"/>
      <c r="CC2" s="109"/>
      <c r="CD2" s="109"/>
      <c r="CE2" s="109"/>
      <c r="CF2" s="109"/>
      <c r="CG2" s="109"/>
      <c r="CH2" s="109"/>
      <c r="CI2" s="112"/>
      <c r="CJ2" s="113"/>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row>
    <row r="3" spans="1:256" ht="16.5" customHeight="1" x14ac:dyDescent="0.15">
      <c r="A3" s="1777" t="s">
        <v>42</v>
      </c>
      <c r="B3" s="1777"/>
      <c r="C3" s="1777"/>
      <c r="D3" s="1777"/>
      <c r="E3" s="1777"/>
      <c r="F3" s="1777"/>
      <c r="G3" s="1778"/>
      <c r="H3" s="1778"/>
      <c r="I3" s="1778"/>
      <c r="J3" s="1778"/>
      <c r="K3" s="1778"/>
      <c r="L3" s="1778"/>
      <c r="M3" s="1778"/>
      <c r="N3" s="1778"/>
      <c r="O3" s="1778"/>
      <c r="P3" s="1778"/>
      <c r="Q3" s="1778"/>
      <c r="R3" s="1778"/>
      <c r="S3" s="1778"/>
      <c r="T3" s="1778"/>
      <c r="U3" s="1778"/>
      <c r="V3" s="1778"/>
      <c r="W3" s="1778"/>
      <c r="X3" s="110"/>
      <c r="Y3" s="110"/>
      <c r="Z3" s="110"/>
      <c r="AA3" s="110"/>
      <c r="AB3" s="110"/>
      <c r="AC3" s="110"/>
      <c r="AD3" s="110"/>
      <c r="AE3" s="110"/>
      <c r="AF3" s="110"/>
      <c r="AG3" s="110"/>
      <c r="AH3" s="110"/>
      <c r="AI3" s="110"/>
      <c r="AJ3" s="110"/>
      <c r="AK3" s="110"/>
      <c r="AL3" s="110"/>
      <c r="AM3" s="110"/>
      <c r="AN3" s="110"/>
      <c r="AO3" s="110"/>
      <c r="AP3" s="110"/>
      <c r="AQ3" s="1779" t="s">
        <v>7</v>
      </c>
      <c r="AR3" s="1779"/>
      <c r="AS3" s="1779"/>
      <c r="AT3" s="1779"/>
      <c r="AU3" s="1782"/>
      <c r="AV3" s="1782"/>
      <c r="AW3" s="1776" t="s">
        <v>8</v>
      </c>
      <c r="AX3" s="1776"/>
      <c r="AY3" s="110"/>
      <c r="AZ3" s="110"/>
      <c r="BA3" s="110"/>
      <c r="BB3" s="110"/>
      <c r="BC3" s="110"/>
      <c r="BD3" s="110"/>
      <c r="BE3" s="110"/>
      <c r="BF3" s="110"/>
      <c r="BG3" s="110"/>
      <c r="BH3" s="110"/>
      <c r="BI3" s="110"/>
      <c r="BJ3" s="110"/>
      <c r="BK3" s="110"/>
      <c r="BL3" s="110"/>
      <c r="BN3" s="111"/>
      <c r="BO3" s="109"/>
      <c r="BP3" s="109"/>
      <c r="BQ3" s="109"/>
      <c r="CC3" s="109"/>
      <c r="CD3" s="109"/>
      <c r="CE3" s="109"/>
      <c r="CF3" s="109"/>
      <c r="CG3" s="109"/>
      <c r="CH3" s="109"/>
      <c r="CI3" s="114"/>
      <c r="CJ3" s="113"/>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row>
    <row r="4" spans="1:256" ht="16.5" customHeight="1" x14ac:dyDescent="0.15">
      <c r="A4" s="1777" t="s">
        <v>43</v>
      </c>
      <c r="B4" s="1777"/>
      <c r="C4" s="1777"/>
      <c r="D4" s="1777"/>
      <c r="E4" s="1777"/>
      <c r="F4" s="1777"/>
      <c r="G4" s="1778"/>
      <c r="H4" s="1778"/>
      <c r="I4" s="1778"/>
      <c r="J4" s="1778"/>
      <c r="K4" s="1778"/>
      <c r="L4" s="1778"/>
      <c r="M4" s="1778"/>
      <c r="N4" s="1778"/>
      <c r="O4" s="1778"/>
      <c r="P4" s="1778"/>
      <c r="Q4" s="1778"/>
      <c r="R4" s="1778"/>
      <c r="S4" s="1778"/>
      <c r="T4" s="1778"/>
      <c r="U4" s="1778"/>
      <c r="V4" s="1778"/>
      <c r="W4" s="1778"/>
      <c r="X4" s="115"/>
      <c r="Y4" s="115"/>
      <c r="Z4" s="115"/>
      <c r="AA4" s="115"/>
      <c r="AB4" s="115"/>
      <c r="AC4" s="115"/>
      <c r="AD4" s="115"/>
      <c r="AE4" s="115"/>
      <c r="AF4" s="115"/>
      <c r="AG4" s="115"/>
      <c r="AH4" s="115"/>
      <c r="AI4" s="115"/>
      <c r="AJ4" s="115"/>
      <c r="AK4" s="115"/>
      <c r="AL4" s="115"/>
      <c r="AM4" s="115"/>
      <c r="AN4" s="115"/>
      <c r="AO4" s="115"/>
      <c r="AP4" s="115"/>
      <c r="AQ4" s="1779" t="s">
        <v>10</v>
      </c>
      <c r="AR4" s="1779"/>
      <c r="AS4" s="1779"/>
      <c r="AT4" s="1779"/>
      <c r="AU4" s="1780"/>
      <c r="AV4" s="1780"/>
      <c r="AW4" s="1781" t="s">
        <v>4</v>
      </c>
      <c r="AX4" s="1781"/>
      <c r="AY4" s="115"/>
      <c r="AZ4" s="115"/>
      <c r="BA4" s="115"/>
      <c r="BB4" s="115"/>
      <c r="BC4" s="115"/>
      <c r="BD4" s="115"/>
      <c r="BE4" s="115"/>
      <c r="BF4" s="115"/>
      <c r="BG4" s="115"/>
      <c r="BH4" s="115"/>
      <c r="BI4" s="115"/>
      <c r="BJ4" s="115"/>
      <c r="BK4" s="115"/>
      <c r="BL4" s="115"/>
      <c r="BN4" s="111"/>
      <c r="BO4" s="116"/>
      <c r="BP4" s="116"/>
      <c r="BQ4" s="116"/>
      <c r="CC4" s="116"/>
      <c r="CD4" s="116"/>
      <c r="CE4" s="116"/>
      <c r="CF4" s="116"/>
      <c r="CG4" s="116"/>
      <c r="CH4" s="116"/>
      <c r="CI4" s="112"/>
      <c r="CJ4" s="111"/>
      <c r="CK4" s="116"/>
      <c r="CL4" s="116"/>
      <c r="CM4" s="116"/>
      <c r="CN4" s="116"/>
      <c r="CO4" s="116"/>
      <c r="CP4" s="116"/>
      <c r="CQ4" s="116"/>
      <c r="CR4" s="116"/>
      <c r="CS4" s="116"/>
      <c r="CT4" s="116"/>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row>
    <row r="5" spans="1:256" s="120" customFormat="1" ht="9.75" customHeight="1" x14ac:dyDescent="0.15">
      <c r="A5" s="111"/>
      <c r="B5" s="111"/>
      <c r="C5" s="111"/>
      <c r="D5" s="111"/>
      <c r="E5" s="111"/>
      <c r="F5" s="111"/>
      <c r="G5" s="111"/>
      <c r="H5" s="111"/>
      <c r="I5" s="111"/>
      <c r="J5" s="111"/>
      <c r="K5" s="111"/>
      <c r="L5" s="118"/>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3"/>
      <c r="BE5" s="113"/>
      <c r="BF5" s="113"/>
      <c r="BG5" s="113"/>
      <c r="BH5" s="113"/>
      <c r="BI5" s="113"/>
      <c r="BJ5" s="113"/>
      <c r="BK5" s="113"/>
      <c r="BL5" s="113"/>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3"/>
      <c r="CV5" s="113"/>
      <c r="CW5" s="113"/>
      <c r="CX5" s="113"/>
      <c r="CY5" s="113"/>
      <c r="CZ5" s="113"/>
      <c r="DA5" s="113"/>
      <c r="DB5" s="113"/>
      <c r="DC5" s="113"/>
      <c r="DD5" s="119"/>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row>
    <row r="6" spans="1:256" ht="20.25" customHeight="1" x14ac:dyDescent="0.15">
      <c r="A6" s="1772" t="s">
        <v>44</v>
      </c>
      <c r="B6" s="1773" t="s">
        <v>45</v>
      </c>
      <c r="C6" s="1773"/>
      <c r="D6" s="1773"/>
      <c r="E6" s="1773"/>
      <c r="F6" s="1773"/>
      <c r="G6" s="1773"/>
      <c r="H6" s="1773"/>
      <c r="I6" s="1773"/>
      <c r="J6" s="1773"/>
      <c r="K6" s="1773"/>
      <c r="L6" s="1774" t="s">
        <v>46</v>
      </c>
      <c r="M6" s="1774"/>
      <c r="N6" s="1774"/>
      <c r="O6" s="1774"/>
      <c r="P6" s="1774"/>
      <c r="Q6" s="1774"/>
      <c r="R6" s="1774"/>
      <c r="S6" s="1774"/>
      <c r="T6" s="1774"/>
      <c r="U6" s="1774"/>
      <c r="V6" s="1784" t="s">
        <v>47</v>
      </c>
      <c r="W6" s="1784"/>
      <c r="X6" s="1784"/>
      <c r="Y6" s="1784"/>
      <c r="Z6" s="1784"/>
      <c r="AA6" s="1784"/>
      <c r="AB6" s="1784"/>
      <c r="AC6" s="1784"/>
      <c r="AD6" s="1784"/>
      <c r="AE6" s="1784"/>
      <c r="AF6" s="1784"/>
      <c r="AG6" s="1784"/>
      <c r="AH6" s="1784"/>
      <c r="AI6" s="1784"/>
      <c r="AJ6" s="1784"/>
      <c r="AK6" s="1784"/>
      <c r="AL6" s="1784"/>
      <c r="AM6" s="1784"/>
      <c r="AN6" s="1784"/>
      <c r="AO6" s="1784"/>
      <c r="AP6" s="1784"/>
      <c r="AQ6" s="1784"/>
      <c r="AR6" s="1784"/>
      <c r="AS6" s="1784"/>
      <c r="AT6" s="1784"/>
      <c r="AU6" s="1784"/>
      <c r="AV6" s="1784"/>
      <c r="AW6" s="1784"/>
      <c r="AX6" s="1784"/>
      <c r="AY6" s="1784"/>
      <c r="AZ6" s="1784"/>
      <c r="BA6" s="1784"/>
      <c r="BB6" s="1784"/>
      <c r="BC6" s="1784"/>
      <c r="BD6" s="1784"/>
      <c r="BE6" s="1784"/>
      <c r="BF6" s="1784"/>
      <c r="BG6" s="1784"/>
      <c r="BH6" s="1784"/>
      <c r="BI6" s="1784"/>
      <c r="BJ6" s="1784"/>
      <c r="BK6" s="1784"/>
      <c r="BL6" s="1784"/>
      <c r="BM6" s="1784" t="s">
        <v>16</v>
      </c>
      <c r="BN6" s="1784"/>
      <c r="BO6" s="1784"/>
      <c r="BP6" s="1784"/>
      <c r="BQ6" s="1784"/>
      <c r="BR6" s="1784"/>
      <c r="BS6" s="1784"/>
      <c r="BT6" s="1784"/>
      <c r="BU6" s="1784"/>
      <c r="BV6" s="1784"/>
      <c r="BW6" s="1784"/>
      <c r="BX6" s="1784"/>
      <c r="BY6" s="1784"/>
      <c r="BZ6" s="1784"/>
      <c r="CA6" s="1784"/>
      <c r="CB6" s="1784"/>
      <c r="CC6" s="1784"/>
      <c r="CD6" s="1784"/>
      <c r="CE6" s="1784"/>
      <c r="CF6" s="1784"/>
      <c r="CG6" s="1784"/>
      <c r="CH6" s="1784"/>
      <c r="CI6" s="1784"/>
      <c r="CJ6" s="1784"/>
      <c r="CK6" s="1784"/>
      <c r="CL6" s="1784"/>
      <c r="CM6" s="1784"/>
      <c r="CN6" s="1784"/>
      <c r="CO6" s="1784"/>
      <c r="CP6" s="1784"/>
      <c r="CQ6" s="1784"/>
      <c r="CR6" s="1784"/>
      <c r="CS6" s="1784"/>
      <c r="CT6" s="1784"/>
      <c r="CU6" s="1784"/>
      <c r="CV6" s="1784"/>
      <c r="CW6" s="1784"/>
      <c r="CX6" s="1784"/>
      <c r="CY6" s="1784"/>
      <c r="CZ6" s="1784"/>
      <c r="DA6" s="1784"/>
      <c r="DB6" s="1784"/>
      <c r="DC6" s="1784"/>
      <c r="DD6" s="1785" t="s">
        <v>48</v>
      </c>
      <c r="DE6" s="1785"/>
      <c r="DF6" s="1785"/>
      <c r="DG6" s="1785"/>
      <c r="DH6" s="1785"/>
      <c r="DI6" s="1785"/>
      <c r="DJ6" s="1785"/>
      <c r="DK6" s="1785"/>
      <c r="DL6" s="1785"/>
      <c r="DM6" s="1785"/>
      <c r="DN6" s="1785"/>
      <c r="DO6" s="1785"/>
      <c r="DP6" s="1785"/>
      <c r="DQ6" s="1785"/>
      <c r="DR6" s="1785"/>
      <c r="DS6" s="1785"/>
      <c r="DT6" s="1785"/>
      <c r="DU6" s="1785"/>
      <c r="DV6" s="1785"/>
      <c r="DW6" s="1785"/>
      <c r="DX6" s="1785"/>
      <c r="DY6" s="1785"/>
      <c r="DZ6" s="1785"/>
      <c r="EA6" s="1785"/>
      <c r="EB6" s="1785"/>
      <c r="EC6" s="1785"/>
      <c r="ED6" s="1785"/>
      <c r="EE6" s="1785"/>
      <c r="EF6" s="1785"/>
      <c r="EG6" s="1785"/>
      <c r="EH6" s="1785"/>
      <c r="EI6" s="1785"/>
      <c r="EJ6" s="1785"/>
      <c r="EK6" s="1785"/>
      <c r="EL6" s="1785"/>
      <c r="EM6" s="1785"/>
      <c r="EN6" s="1785"/>
      <c r="EO6" s="1785"/>
      <c r="EP6" s="1785"/>
      <c r="EQ6" s="1785"/>
      <c r="ER6" s="1785"/>
      <c r="ES6" s="1785"/>
      <c r="ET6" s="1785"/>
    </row>
    <row r="7" spans="1:256" s="123" customFormat="1" ht="14.25" customHeight="1" x14ac:dyDescent="0.15">
      <c r="A7" s="1772"/>
      <c r="B7" s="1770"/>
      <c r="C7" s="1771"/>
      <c r="D7" s="1771"/>
      <c r="E7" s="1771"/>
      <c r="F7" s="1771"/>
      <c r="G7" s="1771"/>
      <c r="H7" s="1771"/>
      <c r="I7" s="1771"/>
      <c r="J7" s="1771"/>
      <c r="K7" s="1771"/>
      <c r="L7" s="1761"/>
      <c r="M7" s="1761"/>
      <c r="N7" s="1761"/>
      <c r="O7" s="1761"/>
      <c r="P7" s="1761"/>
      <c r="Q7" s="1761"/>
      <c r="R7" s="1761"/>
      <c r="S7" s="1761"/>
      <c r="T7" s="1761"/>
      <c r="U7" s="1768"/>
      <c r="V7" s="1786" t="s">
        <v>18</v>
      </c>
      <c r="W7" s="1759" t="s">
        <v>19</v>
      </c>
      <c r="X7" s="1759"/>
      <c r="Y7" s="1759"/>
      <c r="Z7" s="1759"/>
      <c r="AA7" s="1759"/>
      <c r="AB7" s="1759"/>
      <c r="AC7" s="1759"/>
      <c r="AD7" s="1759"/>
      <c r="AE7" s="1759"/>
      <c r="AF7" s="1759"/>
      <c r="AG7" s="1759"/>
      <c r="AH7" s="1759"/>
      <c r="AI7" s="1759"/>
      <c r="AJ7" s="1759"/>
      <c r="AK7" s="1759"/>
      <c r="AL7" s="1759"/>
      <c r="AM7" s="1759"/>
      <c r="AN7" s="1759"/>
      <c r="AO7" s="1759"/>
      <c r="AP7" s="1759"/>
      <c r="AQ7" s="1759"/>
      <c r="AR7" s="1720" t="s">
        <v>20</v>
      </c>
      <c r="AS7" s="1720"/>
      <c r="AT7" s="1720"/>
      <c r="AU7" s="1720"/>
      <c r="AV7" s="1720"/>
      <c r="AW7" s="1720"/>
      <c r="AX7" s="1720"/>
      <c r="AY7" s="1720"/>
      <c r="AZ7" s="1720"/>
      <c r="BA7" s="1720"/>
      <c r="BB7" s="1720"/>
      <c r="BC7" s="1720"/>
      <c r="BD7" s="1720"/>
      <c r="BE7" s="1720"/>
      <c r="BF7" s="1720"/>
      <c r="BG7" s="1720"/>
      <c r="BH7" s="1720"/>
      <c r="BI7" s="1720"/>
      <c r="BJ7" s="1720"/>
      <c r="BK7" s="1720"/>
      <c r="BL7" s="1720"/>
      <c r="BM7" s="1758" t="s">
        <v>18</v>
      </c>
      <c r="BN7" s="1759" t="s">
        <v>19</v>
      </c>
      <c r="BO7" s="1759"/>
      <c r="BP7" s="1759"/>
      <c r="BQ7" s="1759"/>
      <c r="BR7" s="1759"/>
      <c r="BS7" s="1759"/>
      <c r="BT7" s="1759"/>
      <c r="BU7" s="1759"/>
      <c r="BV7" s="1759"/>
      <c r="BW7" s="1759"/>
      <c r="BX7" s="1759"/>
      <c r="BY7" s="1759"/>
      <c r="BZ7" s="1759"/>
      <c r="CA7" s="1759"/>
      <c r="CB7" s="1759"/>
      <c r="CC7" s="1759"/>
      <c r="CD7" s="1759"/>
      <c r="CE7" s="1759"/>
      <c r="CF7" s="1759"/>
      <c r="CG7" s="1759"/>
      <c r="CH7" s="1759"/>
      <c r="CI7" s="1720" t="s">
        <v>20</v>
      </c>
      <c r="CJ7" s="1720"/>
      <c r="CK7" s="1720"/>
      <c r="CL7" s="1720"/>
      <c r="CM7" s="1720"/>
      <c r="CN7" s="1720"/>
      <c r="CO7" s="1720"/>
      <c r="CP7" s="1720"/>
      <c r="CQ7" s="1720"/>
      <c r="CR7" s="1720"/>
      <c r="CS7" s="1720"/>
      <c r="CT7" s="1720"/>
      <c r="CU7" s="1720"/>
      <c r="CV7" s="1720"/>
      <c r="CW7" s="1720"/>
      <c r="CX7" s="1720"/>
      <c r="CY7" s="1720"/>
      <c r="CZ7" s="1720"/>
      <c r="DA7" s="1720"/>
      <c r="DB7" s="1720"/>
      <c r="DC7" s="1720"/>
      <c r="DD7" s="1746" t="s">
        <v>18</v>
      </c>
      <c r="DE7" s="1788" t="s">
        <v>19</v>
      </c>
      <c r="DF7" s="1788"/>
      <c r="DG7" s="1788"/>
      <c r="DH7" s="1788"/>
      <c r="DI7" s="1788"/>
      <c r="DJ7" s="1788"/>
      <c r="DK7" s="1788"/>
      <c r="DL7" s="1788"/>
      <c r="DM7" s="1788"/>
      <c r="DN7" s="1788"/>
      <c r="DO7" s="1788"/>
      <c r="DP7" s="1788"/>
      <c r="DQ7" s="1788"/>
      <c r="DR7" s="1788"/>
      <c r="DS7" s="1788"/>
      <c r="DT7" s="1788"/>
      <c r="DU7" s="1788"/>
      <c r="DV7" s="1788"/>
      <c r="DW7" s="1788"/>
      <c r="DX7" s="1788"/>
      <c r="DY7" s="1788"/>
      <c r="DZ7" s="1789" t="s">
        <v>20</v>
      </c>
      <c r="EA7" s="1789"/>
      <c r="EB7" s="1789"/>
      <c r="EC7" s="1789"/>
      <c r="ED7" s="1789"/>
      <c r="EE7" s="1789"/>
      <c r="EF7" s="1789"/>
      <c r="EG7" s="1789"/>
      <c r="EH7" s="1789"/>
      <c r="EI7" s="1789"/>
      <c r="EJ7" s="1789"/>
      <c r="EK7" s="1789"/>
      <c r="EL7" s="1789"/>
      <c r="EM7" s="1789"/>
      <c r="EN7" s="1789"/>
      <c r="EO7" s="1789"/>
      <c r="EP7" s="1789"/>
      <c r="EQ7" s="1789"/>
      <c r="ER7" s="1789"/>
      <c r="ES7" s="1789"/>
      <c r="ET7" s="1789"/>
      <c r="EW7" s="1733" t="s">
        <v>13</v>
      </c>
      <c r="EX7" s="1794" t="s">
        <v>49</v>
      </c>
      <c r="EY7" s="1794"/>
      <c r="EZ7" s="1794"/>
      <c r="FA7" s="1794"/>
      <c r="FB7" s="1794"/>
      <c r="FC7" s="1794"/>
      <c r="FD7" s="1794"/>
      <c r="FE7" s="1794"/>
      <c r="FF7" s="1794"/>
      <c r="FG7" s="1794"/>
      <c r="FH7" s="1794"/>
      <c r="FI7" s="1794"/>
      <c r="FJ7" s="1794"/>
      <c r="FK7" s="1794"/>
      <c r="FL7" s="1794"/>
      <c r="FM7" s="1794"/>
      <c r="FN7" s="1794"/>
      <c r="FO7" s="1794"/>
      <c r="FP7" s="1794"/>
      <c r="FQ7" s="1794"/>
      <c r="FR7" s="1794"/>
      <c r="FS7" s="1794"/>
      <c r="FT7" s="1794"/>
      <c r="FU7" s="1794"/>
      <c r="FV7" s="1794"/>
      <c r="FW7" s="1794"/>
      <c r="FX7" s="1794"/>
      <c r="FY7" s="1794"/>
      <c r="FZ7" s="1794"/>
      <c r="GA7" s="1794"/>
      <c r="GB7" s="1794"/>
      <c r="GC7" s="1794"/>
      <c r="GD7" s="1794"/>
    </row>
    <row r="8" spans="1:256" ht="13.5" customHeight="1" thickBot="1" x14ac:dyDescent="0.2">
      <c r="A8" s="1772"/>
      <c r="B8" s="1770"/>
      <c r="C8" s="1771"/>
      <c r="D8" s="1771"/>
      <c r="E8" s="1771"/>
      <c r="F8" s="1771"/>
      <c r="G8" s="1771"/>
      <c r="H8" s="1771"/>
      <c r="I8" s="1771"/>
      <c r="J8" s="1771"/>
      <c r="K8" s="1771"/>
      <c r="L8" s="1761"/>
      <c r="M8" s="1761"/>
      <c r="N8" s="1761"/>
      <c r="O8" s="1761"/>
      <c r="P8" s="1761"/>
      <c r="Q8" s="1761"/>
      <c r="R8" s="1761"/>
      <c r="S8" s="1761"/>
      <c r="T8" s="1761"/>
      <c r="U8" s="1768"/>
      <c r="V8" s="1786"/>
      <c r="W8" s="1755" t="s">
        <v>21</v>
      </c>
      <c r="X8" s="1726" t="s">
        <v>50</v>
      </c>
      <c r="Y8" s="1726"/>
      <c r="Z8" s="1726"/>
      <c r="AA8" s="1726"/>
      <c r="AB8" s="1726"/>
      <c r="AC8" s="1726"/>
      <c r="AD8" s="1726"/>
      <c r="AE8" s="1726"/>
      <c r="AF8" s="1726"/>
      <c r="AG8" s="1726"/>
      <c r="AH8" s="1756" t="s">
        <v>51</v>
      </c>
      <c r="AI8" s="1756"/>
      <c r="AJ8" s="1756"/>
      <c r="AK8" s="1756"/>
      <c r="AL8" s="1756"/>
      <c r="AM8" s="1756"/>
      <c r="AN8" s="1756"/>
      <c r="AO8" s="1756"/>
      <c r="AP8" s="1756"/>
      <c r="AQ8" s="1756"/>
      <c r="AR8" s="1760" t="s">
        <v>21</v>
      </c>
      <c r="AS8" s="1726" t="s">
        <v>52</v>
      </c>
      <c r="AT8" s="1726"/>
      <c r="AU8" s="1726"/>
      <c r="AV8" s="1726"/>
      <c r="AW8" s="1726"/>
      <c r="AX8" s="1726"/>
      <c r="AY8" s="1726"/>
      <c r="AZ8" s="1726"/>
      <c r="BA8" s="1726"/>
      <c r="BB8" s="1726"/>
      <c r="BC8" s="1727" t="s">
        <v>53</v>
      </c>
      <c r="BD8" s="1727"/>
      <c r="BE8" s="1727"/>
      <c r="BF8" s="1727"/>
      <c r="BG8" s="1727"/>
      <c r="BH8" s="1727"/>
      <c r="BI8" s="1727"/>
      <c r="BJ8" s="1727"/>
      <c r="BK8" s="1727"/>
      <c r="BL8" s="1727"/>
      <c r="BM8" s="1758"/>
      <c r="BN8" s="1742" t="s">
        <v>21</v>
      </c>
      <c r="BO8" s="1726" t="s">
        <v>50</v>
      </c>
      <c r="BP8" s="1726"/>
      <c r="BQ8" s="1726"/>
      <c r="BR8" s="1726"/>
      <c r="BS8" s="1726"/>
      <c r="BT8" s="1726"/>
      <c r="BU8" s="1726"/>
      <c r="BV8" s="1726"/>
      <c r="BW8" s="1726"/>
      <c r="BX8" s="1726"/>
      <c r="BY8" s="1756" t="s">
        <v>51</v>
      </c>
      <c r="BZ8" s="1756"/>
      <c r="CA8" s="1756"/>
      <c r="CB8" s="1756"/>
      <c r="CC8" s="1756"/>
      <c r="CD8" s="1756"/>
      <c r="CE8" s="1756"/>
      <c r="CF8" s="1756"/>
      <c r="CG8" s="1756"/>
      <c r="CH8" s="1756"/>
      <c r="CI8" s="1757" t="s">
        <v>21</v>
      </c>
      <c r="CJ8" s="1726" t="s">
        <v>52</v>
      </c>
      <c r="CK8" s="1726"/>
      <c r="CL8" s="1726"/>
      <c r="CM8" s="1726"/>
      <c r="CN8" s="1726"/>
      <c r="CO8" s="1726"/>
      <c r="CP8" s="1726"/>
      <c r="CQ8" s="1726"/>
      <c r="CR8" s="1726"/>
      <c r="CS8" s="1726"/>
      <c r="CT8" s="1727" t="s">
        <v>53</v>
      </c>
      <c r="CU8" s="1727"/>
      <c r="CV8" s="1727"/>
      <c r="CW8" s="1727"/>
      <c r="CX8" s="1727"/>
      <c r="CY8" s="1727"/>
      <c r="CZ8" s="1727"/>
      <c r="DA8" s="1727"/>
      <c r="DB8" s="1727"/>
      <c r="DC8" s="1727"/>
      <c r="DD8" s="1746"/>
      <c r="DE8" s="1716" t="s">
        <v>21</v>
      </c>
      <c r="DF8" s="1717" t="str">
        <f>BO8</f>
        <v>가지치기 불요목</v>
      </c>
      <c r="DG8" s="1717"/>
      <c r="DH8" s="1717"/>
      <c r="DI8" s="1717"/>
      <c r="DJ8" s="1717"/>
      <c r="DK8" s="1717"/>
      <c r="DL8" s="1717"/>
      <c r="DM8" s="1717"/>
      <c r="DN8" s="1717"/>
      <c r="DO8" s="1717"/>
      <c r="DP8" s="1718" t="str">
        <f>BY8</f>
        <v>가지치기 대상목</v>
      </c>
      <c r="DQ8" s="1718"/>
      <c r="DR8" s="1718"/>
      <c r="DS8" s="1718"/>
      <c r="DT8" s="1718"/>
      <c r="DU8" s="1718"/>
      <c r="DV8" s="1718"/>
      <c r="DW8" s="1718"/>
      <c r="DX8" s="1718"/>
      <c r="DY8" s="1718"/>
      <c r="DZ8" s="1719" t="s">
        <v>21</v>
      </c>
      <c r="EA8" s="1787" t="s">
        <v>52</v>
      </c>
      <c r="EB8" s="1787"/>
      <c r="EC8" s="1787"/>
      <c r="ED8" s="1787"/>
      <c r="EE8" s="1787"/>
      <c r="EF8" s="1787"/>
      <c r="EG8" s="1787"/>
      <c r="EH8" s="1787"/>
      <c r="EI8" s="1787"/>
      <c r="EJ8" s="1787"/>
      <c r="EK8" s="1790" t="s">
        <v>53</v>
      </c>
      <c r="EL8" s="1790"/>
      <c r="EM8" s="1790"/>
      <c r="EN8" s="1790"/>
      <c r="EO8" s="1790"/>
      <c r="EP8" s="1790"/>
      <c r="EQ8" s="1790"/>
      <c r="ER8" s="1790"/>
      <c r="ES8" s="1790"/>
      <c r="ET8" s="1790"/>
      <c r="EW8" s="1733"/>
      <c r="EX8" s="1791" t="s">
        <v>54</v>
      </c>
      <c r="EY8" s="1792" t="s">
        <v>55</v>
      </c>
      <c r="EZ8" s="1792"/>
      <c r="FA8" s="1792"/>
      <c r="FB8" s="1792"/>
      <c r="FC8" s="1792"/>
      <c r="FD8" s="1792"/>
      <c r="FE8" s="1792"/>
      <c r="FF8" s="1792"/>
      <c r="FG8" s="1792"/>
      <c r="FH8" s="1792"/>
      <c r="FI8" s="1730" t="s">
        <v>19</v>
      </c>
      <c r="FJ8" s="1730"/>
      <c r="FK8" s="1730"/>
      <c r="FL8" s="1730"/>
      <c r="FM8" s="1730"/>
      <c r="FN8" s="1730"/>
      <c r="FO8" s="1730"/>
      <c r="FP8" s="1730"/>
      <c r="FQ8" s="1730"/>
      <c r="FR8" s="1730"/>
      <c r="FS8" s="1730"/>
      <c r="FT8" s="1793" t="s">
        <v>20</v>
      </c>
      <c r="FU8" s="1793"/>
      <c r="FV8" s="1793"/>
      <c r="FW8" s="1793"/>
      <c r="FX8" s="1793"/>
      <c r="FY8" s="1793"/>
      <c r="FZ8" s="1793"/>
      <c r="GA8" s="1793"/>
      <c r="GB8" s="1793"/>
      <c r="GC8" s="1793"/>
      <c r="GD8" s="1793"/>
    </row>
    <row r="9" spans="1:256" ht="26.25" customHeight="1" thickBot="1" x14ac:dyDescent="0.2">
      <c r="A9" s="1772"/>
      <c r="B9" s="1770"/>
      <c r="C9" s="1771"/>
      <c r="D9" s="1771"/>
      <c r="E9" s="1771"/>
      <c r="F9" s="1771"/>
      <c r="G9" s="1771"/>
      <c r="H9" s="1771"/>
      <c r="I9" s="1771"/>
      <c r="J9" s="1771"/>
      <c r="K9" s="1771"/>
      <c r="L9" s="1761"/>
      <c r="M9" s="1761"/>
      <c r="N9" s="1761"/>
      <c r="O9" s="1761"/>
      <c r="P9" s="1761"/>
      <c r="Q9" s="1761"/>
      <c r="R9" s="1761"/>
      <c r="S9" s="1761"/>
      <c r="T9" s="1761"/>
      <c r="U9" s="1768"/>
      <c r="V9" s="1786"/>
      <c r="W9" s="1755"/>
      <c r="X9" s="124">
        <v>0</v>
      </c>
      <c r="Y9" s="125">
        <v>0</v>
      </c>
      <c r="Z9" s="125">
        <v>0</v>
      </c>
      <c r="AA9" s="125">
        <v>0</v>
      </c>
      <c r="AB9" s="125">
        <v>0</v>
      </c>
      <c r="AC9" s="125">
        <v>0</v>
      </c>
      <c r="AD9" s="125">
        <v>0</v>
      </c>
      <c r="AE9" s="125">
        <v>0</v>
      </c>
      <c r="AF9" s="125">
        <v>0</v>
      </c>
      <c r="AG9" s="125">
        <v>0</v>
      </c>
      <c r="AH9" s="124">
        <v>0</v>
      </c>
      <c r="AI9" s="125">
        <v>0</v>
      </c>
      <c r="AJ9" s="125">
        <v>0</v>
      </c>
      <c r="AK9" s="125">
        <v>0</v>
      </c>
      <c r="AL9" s="125">
        <v>0</v>
      </c>
      <c r="AM9" s="125">
        <v>0</v>
      </c>
      <c r="AN9" s="125">
        <v>0</v>
      </c>
      <c r="AO9" s="125">
        <v>0</v>
      </c>
      <c r="AP9" s="125">
        <v>0</v>
      </c>
      <c r="AQ9" s="125">
        <v>0</v>
      </c>
      <c r="AR9" s="1760"/>
      <c r="AS9" s="124">
        <v>0</v>
      </c>
      <c r="AT9" s="125">
        <v>0</v>
      </c>
      <c r="AU9" s="125">
        <v>0</v>
      </c>
      <c r="AV9" s="125">
        <v>0</v>
      </c>
      <c r="AW9" s="125">
        <v>0</v>
      </c>
      <c r="AX9" s="125">
        <v>0</v>
      </c>
      <c r="AY9" s="125">
        <v>0</v>
      </c>
      <c r="AZ9" s="125">
        <v>0</v>
      </c>
      <c r="BA9" s="125">
        <v>0</v>
      </c>
      <c r="BB9" s="125">
        <v>0</v>
      </c>
      <c r="BC9" s="124">
        <v>0</v>
      </c>
      <c r="BD9" s="125">
        <v>0</v>
      </c>
      <c r="BE9" s="125">
        <v>0</v>
      </c>
      <c r="BF9" s="125">
        <v>0</v>
      </c>
      <c r="BG9" s="125">
        <v>0</v>
      </c>
      <c r="BH9" s="125">
        <v>0</v>
      </c>
      <c r="BI9" s="125">
        <v>0</v>
      </c>
      <c r="BJ9" s="125">
        <v>0</v>
      </c>
      <c r="BK9" s="125">
        <v>0</v>
      </c>
      <c r="BL9" s="125">
        <v>0</v>
      </c>
      <c r="BM9" s="1758"/>
      <c r="BN9" s="1742"/>
      <c r="BO9" s="124">
        <v>0</v>
      </c>
      <c r="BP9" s="125">
        <v>0</v>
      </c>
      <c r="BQ9" s="125">
        <v>0</v>
      </c>
      <c r="BR9" s="125">
        <v>0</v>
      </c>
      <c r="BS9" s="125">
        <v>0</v>
      </c>
      <c r="BT9" s="125">
        <v>0</v>
      </c>
      <c r="BU9" s="125">
        <v>0</v>
      </c>
      <c r="BV9" s="125">
        <v>0</v>
      </c>
      <c r="BW9" s="125">
        <v>0</v>
      </c>
      <c r="BX9" s="125">
        <v>0</v>
      </c>
      <c r="BY9" s="124">
        <v>0</v>
      </c>
      <c r="BZ9" s="125">
        <v>0</v>
      </c>
      <c r="CA9" s="125">
        <v>0</v>
      </c>
      <c r="CB9" s="125">
        <v>0</v>
      </c>
      <c r="CC9" s="125">
        <v>0</v>
      </c>
      <c r="CD9" s="125">
        <v>0</v>
      </c>
      <c r="CE9" s="125">
        <v>0</v>
      </c>
      <c r="CF9" s="125">
        <v>0</v>
      </c>
      <c r="CG9" s="125">
        <v>0</v>
      </c>
      <c r="CH9" s="125">
        <v>0</v>
      </c>
      <c r="CI9" s="1757"/>
      <c r="CJ9" s="124">
        <v>0</v>
      </c>
      <c r="CK9" s="125">
        <v>0</v>
      </c>
      <c r="CL9" s="125">
        <v>0</v>
      </c>
      <c r="CM9" s="125">
        <v>0</v>
      </c>
      <c r="CN9" s="125">
        <v>0</v>
      </c>
      <c r="CO9" s="125">
        <v>0</v>
      </c>
      <c r="CP9" s="125">
        <v>0</v>
      </c>
      <c r="CQ9" s="125">
        <v>0</v>
      </c>
      <c r="CR9" s="125">
        <v>0</v>
      </c>
      <c r="CS9" s="125">
        <v>0</v>
      </c>
      <c r="CT9" s="124">
        <v>0</v>
      </c>
      <c r="CU9" s="125">
        <v>0</v>
      </c>
      <c r="CV9" s="125">
        <v>0</v>
      </c>
      <c r="CW9" s="125">
        <v>0</v>
      </c>
      <c r="CX9" s="125">
        <v>0</v>
      </c>
      <c r="CY9" s="125">
        <v>0</v>
      </c>
      <c r="CZ9" s="125">
        <v>0</v>
      </c>
      <c r="DA9" s="125">
        <v>0</v>
      </c>
      <c r="DB9" s="125">
        <v>0</v>
      </c>
      <c r="DC9" s="125">
        <v>0</v>
      </c>
      <c r="DD9" s="1746"/>
      <c r="DE9" s="1716"/>
      <c r="DF9" s="124">
        <v>0</v>
      </c>
      <c r="DG9" s="125">
        <v>0</v>
      </c>
      <c r="DH9" s="125">
        <v>0</v>
      </c>
      <c r="DI9" s="125">
        <v>0</v>
      </c>
      <c r="DJ9" s="125">
        <v>0</v>
      </c>
      <c r="DK9" s="125">
        <v>0</v>
      </c>
      <c r="DL9" s="125">
        <v>0</v>
      </c>
      <c r="DM9" s="125">
        <v>0</v>
      </c>
      <c r="DN9" s="125">
        <v>0</v>
      </c>
      <c r="DO9" s="125">
        <v>0</v>
      </c>
      <c r="DP9" s="124">
        <v>0</v>
      </c>
      <c r="DQ9" s="125">
        <v>0</v>
      </c>
      <c r="DR9" s="125">
        <v>0</v>
      </c>
      <c r="DS9" s="125">
        <v>0</v>
      </c>
      <c r="DT9" s="125">
        <v>0</v>
      </c>
      <c r="DU9" s="125">
        <v>0</v>
      </c>
      <c r="DV9" s="125">
        <v>0</v>
      </c>
      <c r="DW9" s="125">
        <v>0</v>
      </c>
      <c r="DX9" s="125">
        <v>0</v>
      </c>
      <c r="DY9" s="125">
        <v>0</v>
      </c>
      <c r="DZ9" s="1719"/>
      <c r="EA9" s="124">
        <v>0</v>
      </c>
      <c r="EB9" s="125">
        <v>0</v>
      </c>
      <c r="EC9" s="125">
        <v>0</v>
      </c>
      <c r="ED9" s="125">
        <v>0</v>
      </c>
      <c r="EE9" s="125">
        <v>0</v>
      </c>
      <c r="EF9" s="125">
        <v>0</v>
      </c>
      <c r="EG9" s="125">
        <v>0</v>
      </c>
      <c r="EH9" s="125">
        <v>0</v>
      </c>
      <c r="EI9" s="125">
        <v>0</v>
      </c>
      <c r="EJ9" s="125">
        <v>0</v>
      </c>
      <c r="EK9" s="126">
        <v>0</v>
      </c>
      <c r="EL9" s="127">
        <v>0</v>
      </c>
      <c r="EM9" s="127">
        <v>0</v>
      </c>
      <c r="EN9" s="127">
        <v>0</v>
      </c>
      <c r="EO9" s="127">
        <v>0</v>
      </c>
      <c r="EP9" s="127">
        <v>0</v>
      </c>
      <c r="EQ9" s="127">
        <v>0</v>
      </c>
      <c r="ER9" s="127">
        <v>0</v>
      </c>
      <c r="ES9" s="127">
        <v>0</v>
      </c>
      <c r="ET9" s="129">
        <v>0</v>
      </c>
      <c r="EW9" s="1733"/>
      <c r="EX9" s="1791"/>
      <c r="EY9" s="130">
        <v>0</v>
      </c>
      <c r="EZ9" s="128">
        <v>0</v>
      </c>
      <c r="FA9" s="128">
        <v>0</v>
      </c>
      <c r="FB9" s="128">
        <v>0</v>
      </c>
      <c r="FC9" s="127">
        <v>0</v>
      </c>
      <c r="FD9" s="127">
        <v>0</v>
      </c>
      <c r="FE9" s="127">
        <v>0</v>
      </c>
      <c r="FF9" s="127">
        <v>0</v>
      </c>
      <c r="FG9" s="127">
        <v>0</v>
      </c>
      <c r="FH9" s="129">
        <v>0</v>
      </c>
      <c r="FI9" s="131" t="s">
        <v>21</v>
      </c>
      <c r="FJ9" s="263">
        <v>0</v>
      </c>
      <c r="FK9" s="127">
        <v>0</v>
      </c>
      <c r="FL9" s="127">
        <v>0</v>
      </c>
      <c r="FM9" s="127">
        <v>0</v>
      </c>
      <c r="FN9" s="127">
        <v>0</v>
      </c>
      <c r="FO9" s="128">
        <v>0</v>
      </c>
      <c r="FP9" s="128">
        <v>0</v>
      </c>
      <c r="FQ9" s="128">
        <v>0</v>
      </c>
      <c r="FR9" s="128">
        <v>0</v>
      </c>
      <c r="FS9" s="128">
        <v>0</v>
      </c>
      <c r="FT9" s="131" t="s">
        <v>21</v>
      </c>
      <c r="FU9" s="130">
        <v>0</v>
      </c>
      <c r="FV9" s="128">
        <v>0</v>
      </c>
      <c r="FW9" s="128">
        <v>0</v>
      </c>
      <c r="FX9" s="128">
        <v>0</v>
      </c>
      <c r="FY9" s="127">
        <v>0</v>
      </c>
      <c r="FZ9" s="127">
        <v>0</v>
      </c>
      <c r="GA9" s="127">
        <v>0</v>
      </c>
      <c r="GB9" s="127">
        <v>0</v>
      </c>
      <c r="GC9" s="127">
        <v>0</v>
      </c>
      <c r="GD9" s="129">
        <v>0</v>
      </c>
    </row>
    <row r="10" spans="1:256" ht="15.75" customHeight="1" thickTop="1" thickBot="1" x14ac:dyDescent="0.2">
      <c r="A10" s="134" t="s">
        <v>56</v>
      </c>
      <c r="B10" s="135"/>
      <c r="C10" s="136"/>
      <c r="D10" s="136"/>
      <c r="E10" s="136"/>
      <c r="F10" s="136"/>
      <c r="G10" s="136"/>
      <c r="H10" s="136"/>
      <c r="I10" s="136"/>
      <c r="J10" s="136"/>
      <c r="K10" s="136"/>
      <c r="L10" s="137"/>
      <c r="M10" s="137"/>
      <c r="N10" s="137"/>
      <c r="O10" s="137"/>
      <c r="P10" s="137"/>
      <c r="Q10" s="137"/>
      <c r="R10" s="137"/>
      <c r="S10" s="137"/>
      <c r="T10" s="137"/>
      <c r="U10" s="137"/>
      <c r="V10" s="138">
        <f t="shared" ref="V10:BA10" si="0">SUM(V11:V58)</f>
        <v>0</v>
      </c>
      <c r="W10" s="139">
        <f t="shared" si="0"/>
        <v>0</v>
      </c>
      <c r="X10" s="140">
        <f t="shared" si="0"/>
        <v>0</v>
      </c>
      <c r="Y10" s="141">
        <f t="shared" si="0"/>
        <v>0</v>
      </c>
      <c r="Z10" s="141">
        <f t="shared" si="0"/>
        <v>0</v>
      </c>
      <c r="AA10" s="141">
        <f t="shared" si="0"/>
        <v>0</v>
      </c>
      <c r="AB10" s="141">
        <f t="shared" si="0"/>
        <v>0</v>
      </c>
      <c r="AC10" s="141">
        <f t="shared" si="0"/>
        <v>0</v>
      </c>
      <c r="AD10" s="141">
        <f t="shared" si="0"/>
        <v>0</v>
      </c>
      <c r="AE10" s="141">
        <f t="shared" si="0"/>
        <v>0</v>
      </c>
      <c r="AF10" s="141">
        <f t="shared" si="0"/>
        <v>0</v>
      </c>
      <c r="AG10" s="141">
        <f t="shared" si="0"/>
        <v>0</v>
      </c>
      <c r="AH10" s="140">
        <f t="shared" si="0"/>
        <v>0</v>
      </c>
      <c r="AI10" s="141">
        <f t="shared" si="0"/>
        <v>0</v>
      </c>
      <c r="AJ10" s="141">
        <f t="shared" si="0"/>
        <v>0</v>
      </c>
      <c r="AK10" s="141">
        <f t="shared" si="0"/>
        <v>0</v>
      </c>
      <c r="AL10" s="141">
        <f t="shared" si="0"/>
        <v>0</v>
      </c>
      <c r="AM10" s="141">
        <f t="shared" si="0"/>
        <v>0</v>
      </c>
      <c r="AN10" s="141">
        <f t="shared" si="0"/>
        <v>0</v>
      </c>
      <c r="AO10" s="141">
        <f t="shared" si="0"/>
        <v>0</v>
      </c>
      <c r="AP10" s="141">
        <f t="shared" si="0"/>
        <v>0</v>
      </c>
      <c r="AQ10" s="141">
        <f t="shared" si="0"/>
        <v>0</v>
      </c>
      <c r="AR10" s="142">
        <f t="shared" si="0"/>
        <v>0</v>
      </c>
      <c r="AS10" s="140">
        <f t="shared" si="0"/>
        <v>0</v>
      </c>
      <c r="AT10" s="141">
        <f t="shared" si="0"/>
        <v>0</v>
      </c>
      <c r="AU10" s="141">
        <f t="shared" si="0"/>
        <v>0</v>
      </c>
      <c r="AV10" s="141">
        <f t="shared" si="0"/>
        <v>0</v>
      </c>
      <c r="AW10" s="141">
        <f t="shared" si="0"/>
        <v>0</v>
      </c>
      <c r="AX10" s="141">
        <f t="shared" si="0"/>
        <v>0</v>
      </c>
      <c r="AY10" s="141">
        <f t="shared" si="0"/>
        <v>0</v>
      </c>
      <c r="AZ10" s="141">
        <f t="shared" si="0"/>
        <v>0</v>
      </c>
      <c r="BA10" s="141">
        <f t="shared" si="0"/>
        <v>0</v>
      </c>
      <c r="BB10" s="141">
        <f t="shared" ref="BB10:CG10" si="1">SUM(BB11:BB58)</f>
        <v>0</v>
      </c>
      <c r="BC10" s="140">
        <f t="shared" si="1"/>
        <v>0</v>
      </c>
      <c r="BD10" s="141">
        <f t="shared" si="1"/>
        <v>0</v>
      </c>
      <c r="BE10" s="141">
        <f t="shared" si="1"/>
        <v>0</v>
      </c>
      <c r="BF10" s="141">
        <f t="shared" si="1"/>
        <v>0</v>
      </c>
      <c r="BG10" s="141">
        <f t="shared" si="1"/>
        <v>0</v>
      </c>
      <c r="BH10" s="141">
        <f t="shared" si="1"/>
        <v>0</v>
      </c>
      <c r="BI10" s="141">
        <f t="shared" si="1"/>
        <v>0</v>
      </c>
      <c r="BJ10" s="141">
        <f t="shared" si="1"/>
        <v>0</v>
      </c>
      <c r="BK10" s="141">
        <f t="shared" si="1"/>
        <v>0</v>
      </c>
      <c r="BL10" s="141">
        <f t="shared" si="1"/>
        <v>0</v>
      </c>
      <c r="BM10" s="138" t="e">
        <f t="shared" si="1"/>
        <v>#DIV/0!</v>
      </c>
      <c r="BN10" s="139" t="e">
        <f t="shared" si="1"/>
        <v>#DIV/0!</v>
      </c>
      <c r="BO10" s="140" t="e">
        <f t="shared" si="1"/>
        <v>#DIV/0!</v>
      </c>
      <c r="BP10" s="141" t="e">
        <f t="shared" si="1"/>
        <v>#DIV/0!</v>
      </c>
      <c r="BQ10" s="141" t="e">
        <f t="shared" si="1"/>
        <v>#DIV/0!</v>
      </c>
      <c r="BR10" s="141" t="e">
        <f t="shared" si="1"/>
        <v>#DIV/0!</v>
      </c>
      <c r="BS10" s="141" t="e">
        <f t="shared" si="1"/>
        <v>#DIV/0!</v>
      </c>
      <c r="BT10" s="141" t="e">
        <f t="shared" si="1"/>
        <v>#DIV/0!</v>
      </c>
      <c r="BU10" s="141" t="e">
        <f t="shared" si="1"/>
        <v>#DIV/0!</v>
      </c>
      <c r="BV10" s="141" t="e">
        <f t="shared" si="1"/>
        <v>#DIV/0!</v>
      </c>
      <c r="BW10" s="141" t="e">
        <f t="shared" si="1"/>
        <v>#DIV/0!</v>
      </c>
      <c r="BX10" s="141" t="e">
        <f t="shared" si="1"/>
        <v>#DIV/0!</v>
      </c>
      <c r="BY10" s="140" t="e">
        <f t="shared" si="1"/>
        <v>#DIV/0!</v>
      </c>
      <c r="BZ10" s="141" t="e">
        <f t="shared" si="1"/>
        <v>#DIV/0!</v>
      </c>
      <c r="CA10" s="141" t="e">
        <f t="shared" si="1"/>
        <v>#DIV/0!</v>
      </c>
      <c r="CB10" s="141" t="e">
        <f t="shared" si="1"/>
        <v>#DIV/0!</v>
      </c>
      <c r="CC10" s="141" t="e">
        <f t="shared" si="1"/>
        <v>#DIV/0!</v>
      </c>
      <c r="CD10" s="141" t="e">
        <f t="shared" si="1"/>
        <v>#DIV/0!</v>
      </c>
      <c r="CE10" s="141" t="e">
        <f t="shared" si="1"/>
        <v>#DIV/0!</v>
      </c>
      <c r="CF10" s="141" t="e">
        <f t="shared" si="1"/>
        <v>#DIV/0!</v>
      </c>
      <c r="CG10" s="141" t="e">
        <f t="shared" si="1"/>
        <v>#DIV/0!</v>
      </c>
      <c r="CH10" s="141" t="e">
        <f t="shared" ref="CH10:DM10" si="2">SUM(CH11:CH58)</f>
        <v>#DIV/0!</v>
      </c>
      <c r="CI10" s="142" t="e">
        <f t="shared" si="2"/>
        <v>#DIV/0!</v>
      </c>
      <c r="CJ10" s="140" t="e">
        <f t="shared" si="2"/>
        <v>#DIV/0!</v>
      </c>
      <c r="CK10" s="141" t="e">
        <f t="shared" si="2"/>
        <v>#DIV/0!</v>
      </c>
      <c r="CL10" s="141" t="e">
        <f t="shared" si="2"/>
        <v>#DIV/0!</v>
      </c>
      <c r="CM10" s="141" t="e">
        <f t="shared" si="2"/>
        <v>#DIV/0!</v>
      </c>
      <c r="CN10" s="141" t="e">
        <f t="shared" si="2"/>
        <v>#DIV/0!</v>
      </c>
      <c r="CO10" s="141" t="e">
        <f t="shared" si="2"/>
        <v>#DIV/0!</v>
      </c>
      <c r="CP10" s="141" t="e">
        <f t="shared" si="2"/>
        <v>#DIV/0!</v>
      </c>
      <c r="CQ10" s="141" t="e">
        <f t="shared" si="2"/>
        <v>#DIV/0!</v>
      </c>
      <c r="CR10" s="141" t="e">
        <f t="shared" si="2"/>
        <v>#DIV/0!</v>
      </c>
      <c r="CS10" s="141" t="e">
        <f t="shared" si="2"/>
        <v>#DIV/0!</v>
      </c>
      <c r="CT10" s="140" t="e">
        <f t="shared" si="2"/>
        <v>#DIV/0!</v>
      </c>
      <c r="CU10" s="141" t="e">
        <f t="shared" si="2"/>
        <v>#DIV/0!</v>
      </c>
      <c r="CV10" s="141" t="e">
        <f t="shared" si="2"/>
        <v>#DIV/0!</v>
      </c>
      <c r="CW10" s="141" t="e">
        <f t="shared" si="2"/>
        <v>#DIV/0!</v>
      </c>
      <c r="CX10" s="141" t="e">
        <f t="shared" si="2"/>
        <v>#DIV/0!</v>
      </c>
      <c r="CY10" s="141" t="e">
        <f t="shared" si="2"/>
        <v>#DIV/0!</v>
      </c>
      <c r="CZ10" s="141" t="e">
        <f t="shared" si="2"/>
        <v>#DIV/0!</v>
      </c>
      <c r="DA10" s="141" t="e">
        <f t="shared" si="2"/>
        <v>#DIV/0!</v>
      </c>
      <c r="DB10" s="141" t="e">
        <f t="shared" si="2"/>
        <v>#DIV/0!</v>
      </c>
      <c r="DC10" s="141" t="e">
        <f t="shared" si="2"/>
        <v>#DIV/0!</v>
      </c>
      <c r="DD10" s="144" t="e">
        <f t="shared" si="2"/>
        <v>#DIV/0!</v>
      </c>
      <c r="DE10" s="145" t="e">
        <f t="shared" si="2"/>
        <v>#DIV/0!</v>
      </c>
      <c r="DF10" s="146" t="e">
        <f t="shared" si="2"/>
        <v>#DIV/0!</v>
      </c>
      <c r="DG10" s="147" t="e">
        <f t="shared" si="2"/>
        <v>#DIV/0!</v>
      </c>
      <c r="DH10" s="147" t="e">
        <f t="shared" si="2"/>
        <v>#DIV/0!</v>
      </c>
      <c r="DI10" s="147" t="e">
        <f t="shared" si="2"/>
        <v>#DIV/0!</v>
      </c>
      <c r="DJ10" s="147" t="e">
        <f t="shared" si="2"/>
        <v>#DIV/0!</v>
      </c>
      <c r="DK10" s="147" t="e">
        <f t="shared" si="2"/>
        <v>#DIV/0!</v>
      </c>
      <c r="DL10" s="147" t="e">
        <f t="shared" si="2"/>
        <v>#DIV/0!</v>
      </c>
      <c r="DM10" s="147" t="e">
        <f t="shared" si="2"/>
        <v>#DIV/0!</v>
      </c>
      <c r="DN10" s="147" t="e">
        <f t="shared" ref="DN10:ES10" si="3">SUM(DN11:DN58)</f>
        <v>#DIV/0!</v>
      </c>
      <c r="DO10" s="147" t="e">
        <f t="shared" si="3"/>
        <v>#DIV/0!</v>
      </c>
      <c r="DP10" s="146" t="e">
        <f t="shared" si="3"/>
        <v>#DIV/0!</v>
      </c>
      <c r="DQ10" s="147" t="e">
        <f t="shared" si="3"/>
        <v>#DIV/0!</v>
      </c>
      <c r="DR10" s="147" t="e">
        <f t="shared" si="3"/>
        <v>#DIV/0!</v>
      </c>
      <c r="DS10" s="147" t="e">
        <f t="shared" si="3"/>
        <v>#DIV/0!</v>
      </c>
      <c r="DT10" s="147" t="e">
        <f t="shared" si="3"/>
        <v>#DIV/0!</v>
      </c>
      <c r="DU10" s="147" t="e">
        <f t="shared" si="3"/>
        <v>#DIV/0!</v>
      </c>
      <c r="DV10" s="147" t="e">
        <f t="shared" si="3"/>
        <v>#DIV/0!</v>
      </c>
      <c r="DW10" s="147" t="e">
        <f t="shared" si="3"/>
        <v>#DIV/0!</v>
      </c>
      <c r="DX10" s="147" t="e">
        <f t="shared" si="3"/>
        <v>#DIV/0!</v>
      </c>
      <c r="DY10" s="147" t="e">
        <f t="shared" si="3"/>
        <v>#DIV/0!</v>
      </c>
      <c r="DZ10" s="148" t="e">
        <f t="shared" si="3"/>
        <v>#DIV/0!</v>
      </c>
      <c r="EA10" s="146" t="e">
        <f t="shared" si="3"/>
        <v>#DIV/0!</v>
      </c>
      <c r="EB10" s="147" t="e">
        <f t="shared" si="3"/>
        <v>#DIV/0!</v>
      </c>
      <c r="EC10" s="147" t="e">
        <f t="shared" si="3"/>
        <v>#DIV/0!</v>
      </c>
      <c r="ED10" s="147" t="e">
        <f t="shared" si="3"/>
        <v>#DIV/0!</v>
      </c>
      <c r="EE10" s="147" t="e">
        <f t="shared" si="3"/>
        <v>#DIV/0!</v>
      </c>
      <c r="EF10" s="147" t="e">
        <f t="shared" si="3"/>
        <v>#DIV/0!</v>
      </c>
      <c r="EG10" s="147" t="e">
        <f t="shared" si="3"/>
        <v>#DIV/0!</v>
      </c>
      <c r="EH10" s="147" t="e">
        <f t="shared" si="3"/>
        <v>#DIV/0!</v>
      </c>
      <c r="EI10" s="147" t="e">
        <f t="shared" si="3"/>
        <v>#DIV/0!</v>
      </c>
      <c r="EJ10" s="147" t="e">
        <f t="shared" si="3"/>
        <v>#DIV/0!</v>
      </c>
      <c r="EK10" s="264" t="e">
        <f t="shared" si="3"/>
        <v>#DIV/0!</v>
      </c>
      <c r="EL10" s="265" t="e">
        <f t="shared" si="3"/>
        <v>#DIV/0!</v>
      </c>
      <c r="EM10" s="265" t="e">
        <f t="shared" si="3"/>
        <v>#DIV/0!</v>
      </c>
      <c r="EN10" s="265" t="e">
        <f t="shared" si="3"/>
        <v>#DIV/0!</v>
      </c>
      <c r="EO10" s="152" t="e">
        <f t="shared" si="3"/>
        <v>#DIV/0!</v>
      </c>
      <c r="EP10" s="152" t="e">
        <f t="shared" si="3"/>
        <v>#DIV/0!</v>
      </c>
      <c r="EQ10" s="152" t="e">
        <f t="shared" si="3"/>
        <v>#DIV/0!</v>
      </c>
      <c r="ER10" s="152" t="e">
        <f t="shared" si="3"/>
        <v>#DIV/0!</v>
      </c>
      <c r="ES10" s="152" t="e">
        <f t="shared" si="3"/>
        <v>#DIV/0!</v>
      </c>
      <c r="ET10" s="153" t="e">
        <f>SUM(ET11:ET58)</f>
        <v>#DIV/0!</v>
      </c>
      <c r="EW10" s="154" t="s">
        <v>56</v>
      </c>
      <c r="EX10" s="157" t="e">
        <f>SUM(EY10:FC10)</f>
        <v>#DIV/0!</v>
      </c>
      <c r="EY10" s="156" t="e">
        <f t="shared" ref="EY10:FH10" si="4">FJ10+FU10</f>
        <v>#DIV/0!</v>
      </c>
      <c r="EZ10" s="156" t="e">
        <f t="shared" si="4"/>
        <v>#DIV/0!</v>
      </c>
      <c r="FA10" s="156" t="e">
        <f t="shared" si="4"/>
        <v>#DIV/0!</v>
      </c>
      <c r="FB10" s="156" t="e">
        <f t="shared" si="4"/>
        <v>#DIV/0!</v>
      </c>
      <c r="FC10" s="156" t="e">
        <f t="shared" si="4"/>
        <v>#DIV/0!</v>
      </c>
      <c r="FD10" s="156" t="e">
        <f t="shared" si="4"/>
        <v>#DIV/0!</v>
      </c>
      <c r="FE10" s="156" t="e">
        <f t="shared" si="4"/>
        <v>#DIV/0!</v>
      </c>
      <c r="FF10" s="156" t="e">
        <f t="shared" si="4"/>
        <v>#DIV/0!</v>
      </c>
      <c r="FG10" s="156" t="e">
        <f t="shared" si="4"/>
        <v>#DIV/0!</v>
      </c>
      <c r="FH10" s="156" t="e">
        <f t="shared" si="4"/>
        <v>#DIV/0!</v>
      </c>
      <c r="FI10" s="157" t="e">
        <f t="shared" ref="FI10:GD10" si="5">SUM(FI12:FI59)</f>
        <v>#DIV/0!</v>
      </c>
      <c r="FJ10" s="266" t="e">
        <f t="shared" si="5"/>
        <v>#DIV/0!</v>
      </c>
      <c r="FK10" s="159" t="e">
        <f t="shared" si="5"/>
        <v>#DIV/0!</v>
      </c>
      <c r="FL10" s="159" t="e">
        <f t="shared" si="5"/>
        <v>#DIV/0!</v>
      </c>
      <c r="FM10" s="159" t="e">
        <f t="shared" si="5"/>
        <v>#DIV/0!</v>
      </c>
      <c r="FN10" s="159" t="e">
        <f t="shared" si="5"/>
        <v>#DIV/0!</v>
      </c>
      <c r="FO10" s="159" t="e">
        <f t="shared" si="5"/>
        <v>#DIV/0!</v>
      </c>
      <c r="FP10" s="159" t="e">
        <f t="shared" si="5"/>
        <v>#DIV/0!</v>
      </c>
      <c r="FQ10" s="159" t="e">
        <f t="shared" si="5"/>
        <v>#DIV/0!</v>
      </c>
      <c r="FR10" s="159" t="e">
        <f t="shared" si="5"/>
        <v>#DIV/0!</v>
      </c>
      <c r="FS10" s="159" t="e">
        <f t="shared" si="5"/>
        <v>#DIV/0!</v>
      </c>
      <c r="FT10" s="157" t="e">
        <f t="shared" si="5"/>
        <v>#DIV/0!</v>
      </c>
      <c r="FU10" s="156" t="e">
        <f t="shared" si="5"/>
        <v>#DIV/0!</v>
      </c>
      <c r="FV10" s="156" t="e">
        <f t="shared" si="5"/>
        <v>#DIV/0!</v>
      </c>
      <c r="FW10" s="156" t="e">
        <f t="shared" si="5"/>
        <v>#DIV/0!</v>
      </c>
      <c r="FX10" s="156" t="e">
        <f t="shared" si="5"/>
        <v>#DIV/0!</v>
      </c>
      <c r="FY10" s="158" t="e">
        <f t="shared" si="5"/>
        <v>#DIV/0!</v>
      </c>
      <c r="FZ10" s="267" t="e">
        <f t="shared" si="5"/>
        <v>#DIV/0!</v>
      </c>
      <c r="GA10" s="267" t="e">
        <f t="shared" si="5"/>
        <v>#DIV/0!</v>
      </c>
      <c r="GB10" s="267" t="e">
        <f t="shared" si="5"/>
        <v>#DIV/0!</v>
      </c>
      <c r="GC10" s="267" t="e">
        <f t="shared" si="5"/>
        <v>#DIV/0!</v>
      </c>
      <c r="GD10" s="268" t="e">
        <f t="shared" si="5"/>
        <v>#DIV/0!</v>
      </c>
    </row>
    <row r="11" spans="1:256" ht="15.75" customHeight="1" x14ac:dyDescent="0.15">
      <c r="A11" s="161">
        <v>6</v>
      </c>
      <c r="B11" s="269"/>
      <c r="C11" s="270"/>
      <c r="D11" s="270"/>
      <c r="E11" s="270"/>
      <c r="F11" s="164"/>
      <c r="G11" s="165"/>
      <c r="H11" s="165"/>
      <c r="I11" s="165"/>
      <c r="J11" s="165"/>
      <c r="K11" s="165"/>
      <c r="L11" s="166">
        <v>0</v>
      </c>
      <c r="M11" s="166">
        <v>0</v>
      </c>
      <c r="N11" s="166">
        <v>0</v>
      </c>
      <c r="O11" s="166">
        <v>0</v>
      </c>
      <c r="P11" s="166">
        <v>0</v>
      </c>
      <c r="Q11" s="166">
        <v>0</v>
      </c>
      <c r="R11" s="166">
        <v>0</v>
      </c>
      <c r="S11" s="166">
        <v>0</v>
      </c>
      <c r="T11" s="166">
        <v>0</v>
      </c>
      <c r="U11" s="166">
        <v>0</v>
      </c>
      <c r="V11" s="167">
        <f t="shared" ref="V11:V58" si="6">SUM(W11,AR11)</f>
        <v>0</v>
      </c>
      <c r="W11" s="168">
        <f t="shared" ref="W11:W58" si="7">SUM(X11:AQ11)</f>
        <v>0</v>
      </c>
      <c r="X11" s="169">
        <v>0</v>
      </c>
      <c r="Y11" s="170">
        <v>0</v>
      </c>
      <c r="Z11" s="170">
        <v>0</v>
      </c>
      <c r="AA11" s="170">
        <v>0</v>
      </c>
      <c r="AB11" s="170">
        <v>0</v>
      </c>
      <c r="AC11" s="170">
        <v>0</v>
      </c>
      <c r="AD11" s="170">
        <v>0</v>
      </c>
      <c r="AE11" s="170">
        <v>0</v>
      </c>
      <c r="AF11" s="170">
        <v>0</v>
      </c>
      <c r="AG11" s="170">
        <v>0</v>
      </c>
      <c r="AH11" s="169">
        <v>0</v>
      </c>
      <c r="AI11" s="170">
        <v>0</v>
      </c>
      <c r="AJ11" s="170">
        <v>0</v>
      </c>
      <c r="AK11" s="170">
        <v>0</v>
      </c>
      <c r="AL11" s="170">
        <v>0</v>
      </c>
      <c r="AM11" s="170">
        <v>0</v>
      </c>
      <c r="AN11" s="170">
        <v>0</v>
      </c>
      <c r="AO11" s="170">
        <v>0</v>
      </c>
      <c r="AP11" s="170">
        <v>0</v>
      </c>
      <c r="AQ11" s="170">
        <v>0</v>
      </c>
      <c r="AR11" s="171">
        <f t="shared" ref="AR11:AR58" si="8">SUM(AS11:BL11)</f>
        <v>0</v>
      </c>
      <c r="AS11" s="169">
        <v>0</v>
      </c>
      <c r="AT11" s="170">
        <v>0</v>
      </c>
      <c r="AU11" s="170">
        <v>0</v>
      </c>
      <c r="AV11" s="170">
        <v>0</v>
      </c>
      <c r="AW11" s="170">
        <v>0</v>
      </c>
      <c r="AX11" s="170">
        <v>0</v>
      </c>
      <c r="AY11" s="170">
        <v>0</v>
      </c>
      <c r="AZ11" s="170">
        <v>0</v>
      </c>
      <c r="BA11" s="170">
        <v>0</v>
      </c>
      <c r="BB11" s="170">
        <v>0</v>
      </c>
      <c r="BC11" s="169">
        <v>0</v>
      </c>
      <c r="BD11" s="170">
        <v>0</v>
      </c>
      <c r="BE11" s="170">
        <v>0</v>
      </c>
      <c r="BF11" s="170">
        <v>0</v>
      </c>
      <c r="BG11" s="170">
        <v>0</v>
      </c>
      <c r="BH11" s="170">
        <v>0</v>
      </c>
      <c r="BI11" s="170">
        <v>0</v>
      </c>
      <c r="BJ11" s="170">
        <v>0</v>
      </c>
      <c r="BK11" s="170">
        <v>0</v>
      </c>
      <c r="BL11" s="170">
        <v>0</v>
      </c>
      <c r="BM11" s="172" t="e">
        <f t="shared" ref="BM11:BM58" si="9">SUM(BN11,CI11)</f>
        <v>#DIV/0!</v>
      </c>
      <c r="BN11" s="271" t="e">
        <f t="shared" ref="BN11:BN58" si="10">SUM(BO11:CH11)</f>
        <v>#DIV/0!</v>
      </c>
      <c r="BO11" s="169" t="e">
        <f t="shared" ref="BO11:BO58" si="11">ROUNDDOWN(X11/$AU$4,0)</f>
        <v>#DIV/0!</v>
      </c>
      <c r="BP11" s="170" t="e">
        <f t="shared" ref="BP11:BP58" si="12">ROUNDDOWN(Y11/$AU$4,0)</f>
        <v>#DIV/0!</v>
      </c>
      <c r="BQ11" s="170" t="e">
        <f t="shared" ref="BQ11:BQ58" si="13">ROUNDDOWN(Z11/$AU$4,0)</f>
        <v>#DIV/0!</v>
      </c>
      <c r="BR11" s="170" t="e">
        <f t="shared" ref="BR11:BR58" si="14">ROUNDDOWN(AA11/$AU$4,0)</f>
        <v>#DIV/0!</v>
      </c>
      <c r="BS11" s="170" t="e">
        <f t="shared" ref="BS11:BS58" si="15">ROUNDDOWN(AB11/$AU$4,0)</f>
        <v>#DIV/0!</v>
      </c>
      <c r="BT11" s="170" t="e">
        <f t="shared" ref="BT11:BT58" si="16">ROUNDDOWN(AC11/$AU$4,0)</f>
        <v>#DIV/0!</v>
      </c>
      <c r="BU11" s="170" t="e">
        <f t="shared" ref="BU11:BU58" si="17">ROUNDDOWN(AD11/$AU$4,0)</f>
        <v>#DIV/0!</v>
      </c>
      <c r="BV11" s="170" t="e">
        <f t="shared" ref="BV11:BV58" si="18">ROUNDDOWN(AE11/$AU$4,0)</f>
        <v>#DIV/0!</v>
      </c>
      <c r="BW11" s="170" t="e">
        <f t="shared" ref="BW11:BW58" si="19">ROUNDDOWN(AF11/$AU$4,0)</f>
        <v>#DIV/0!</v>
      </c>
      <c r="BX11" s="170" t="e">
        <f t="shared" ref="BX11:BX58" si="20">ROUNDDOWN(AG11/$AU$4,0)</f>
        <v>#DIV/0!</v>
      </c>
      <c r="BY11" s="169" t="e">
        <f t="shared" ref="BY11:BY58" si="21">ROUNDDOWN(AH11/$AU$4,0)</f>
        <v>#DIV/0!</v>
      </c>
      <c r="BZ11" s="170" t="e">
        <f t="shared" ref="BZ11:BZ58" si="22">ROUNDDOWN(AI11/$AU$4,0)</f>
        <v>#DIV/0!</v>
      </c>
      <c r="CA11" s="170" t="e">
        <f t="shared" ref="CA11:CA58" si="23">ROUNDDOWN(AJ11/$AU$4,0)</f>
        <v>#DIV/0!</v>
      </c>
      <c r="CB11" s="170" t="e">
        <f t="shared" ref="CB11:CB58" si="24">ROUNDDOWN(AK11/$AU$4,0)</f>
        <v>#DIV/0!</v>
      </c>
      <c r="CC11" s="170" t="e">
        <f t="shared" ref="CC11:CC58" si="25">ROUNDDOWN(AL11/$AU$4,0)</f>
        <v>#DIV/0!</v>
      </c>
      <c r="CD11" s="170" t="e">
        <f t="shared" ref="CD11:CD58" si="26">ROUNDDOWN(AM11/$AU$4,0)</f>
        <v>#DIV/0!</v>
      </c>
      <c r="CE11" s="170" t="e">
        <f t="shared" ref="CE11:CE58" si="27">ROUNDDOWN(AN11/$AU$4,0)</f>
        <v>#DIV/0!</v>
      </c>
      <c r="CF11" s="170" t="e">
        <f t="shared" ref="CF11:CF58" si="28">ROUNDDOWN(AO11/$AU$4,0)</f>
        <v>#DIV/0!</v>
      </c>
      <c r="CG11" s="170" t="e">
        <f t="shared" ref="CG11:CG58" si="29">ROUNDDOWN(AP11/$AU$4,0)</f>
        <v>#DIV/0!</v>
      </c>
      <c r="CH11" s="170" t="e">
        <f t="shared" ref="CH11:CH58" si="30">ROUNDDOWN(AQ11/$AU$4,0)</f>
        <v>#DIV/0!</v>
      </c>
      <c r="CI11" s="174" t="e">
        <f t="shared" ref="CI11:CI58" si="31">SUM(CJ11:DC11)</f>
        <v>#DIV/0!</v>
      </c>
      <c r="CJ11" s="169" t="e">
        <f t="shared" ref="CJ11:CJ58" si="32">ROUNDDOWN(AS11/$AU$4,0)</f>
        <v>#DIV/0!</v>
      </c>
      <c r="CK11" s="170" t="e">
        <f t="shared" ref="CK11:CK58" si="33">ROUNDDOWN(AT11/$AU$4,0)</f>
        <v>#DIV/0!</v>
      </c>
      <c r="CL11" s="170" t="e">
        <f t="shared" ref="CL11:CL58" si="34">ROUNDDOWN(AU11/$AU$4,0)</f>
        <v>#DIV/0!</v>
      </c>
      <c r="CM11" s="170" t="e">
        <f t="shared" ref="CM11:CM58" si="35">ROUNDDOWN(AV11/$AU$4,0)</f>
        <v>#DIV/0!</v>
      </c>
      <c r="CN11" s="170" t="e">
        <f t="shared" ref="CN11:CN58" si="36">ROUNDDOWN(AW11/$AU$4,0)</f>
        <v>#DIV/0!</v>
      </c>
      <c r="CO11" s="170" t="e">
        <f t="shared" ref="CO11:CO58" si="37">ROUNDDOWN(AX11/$AU$4,0)</f>
        <v>#DIV/0!</v>
      </c>
      <c r="CP11" s="170" t="e">
        <f t="shared" ref="CP11:CP58" si="38">ROUNDDOWN(AY11/$AU$4,0)</f>
        <v>#DIV/0!</v>
      </c>
      <c r="CQ11" s="170" t="e">
        <f t="shared" ref="CQ11:CQ58" si="39">ROUNDDOWN(AZ11/$AU$4,0)</f>
        <v>#DIV/0!</v>
      </c>
      <c r="CR11" s="170" t="e">
        <f t="shared" ref="CR11:CR58" si="40">ROUNDDOWN(BA11/$AU$4,0)</f>
        <v>#DIV/0!</v>
      </c>
      <c r="CS11" s="170" t="e">
        <f t="shared" ref="CS11:CS58" si="41">ROUNDDOWN(BB11/$AU$4,0)</f>
        <v>#DIV/0!</v>
      </c>
      <c r="CT11" s="169" t="e">
        <f t="shared" ref="CT11:CT58" si="42">ROUNDDOWN(BC11/$AU$4,0)</f>
        <v>#DIV/0!</v>
      </c>
      <c r="CU11" s="170" t="e">
        <f t="shared" ref="CU11:CU58" si="43">ROUNDDOWN(BD11/$AU$4,0)</f>
        <v>#DIV/0!</v>
      </c>
      <c r="CV11" s="170" t="e">
        <f t="shared" ref="CV11:CV58" si="44">ROUNDDOWN(BE11/$AU$4,0)</f>
        <v>#DIV/0!</v>
      </c>
      <c r="CW11" s="170" t="e">
        <f t="shared" ref="CW11:CW58" si="45">ROUNDDOWN(BF11/$AU$4,0)</f>
        <v>#DIV/0!</v>
      </c>
      <c r="CX11" s="170" t="e">
        <f t="shared" ref="CX11:CX58" si="46">ROUNDDOWN(BG11/$AU$4,0)</f>
        <v>#DIV/0!</v>
      </c>
      <c r="CY11" s="170" t="e">
        <f t="shared" ref="CY11:CY58" si="47">ROUNDDOWN(BH11/$AU$4,0)</f>
        <v>#DIV/0!</v>
      </c>
      <c r="CZ11" s="170" t="e">
        <f t="shared" ref="CZ11:CZ58" si="48">ROUNDDOWN(BI11/$AU$4,0)</f>
        <v>#DIV/0!</v>
      </c>
      <c r="DA11" s="170" t="e">
        <f t="shared" ref="DA11:DA58" si="49">ROUNDDOWN(BJ11/$AU$4,0)</f>
        <v>#DIV/0!</v>
      </c>
      <c r="DB11" s="170" t="e">
        <f t="shared" ref="DB11:DB58" si="50">ROUNDDOWN(BK11/$AU$4,0)</f>
        <v>#DIV/0!</v>
      </c>
      <c r="DC11" s="170" t="e">
        <f t="shared" ref="DC11:DC58" si="51">ROUNDDOWN(BL11/$AU$4,0)</f>
        <v>#DIV/0!</v>
      </c>
      <c r="DD11" s="175" t="e">
        <f t="shared" ref="DD11:DD58" si="52">ROUNDDOWN(SUM(DE11,DZ11),4)</f>
        <v>#DIV/0!</v>
      </c>
      <c r="DE11" s="176" t="e">
        <f t="shared" ref="DE11:DE58" si="53">SUM(DF11:DY11)</f>
        <v>#DIV/0!</v>
      </c>
      <c r="DF11" s="177" t="e">
        <f t="shared" ref="DF11:DF58" si="54">ROUND(BO11*$L11,4)</f>
        <v>#DIV/0!</v>
      </c>
      <c r="DG11" s="166" t="e">
        <f t="shared" ref="DG11:DG58" si="55">ROUND(BP11*$M11,4)</f>
        <v>#DIV/0!</v>
      </c>
      <c r="DH11" s="166" t="e">
        <f t="shared" ref="DH11:DH58" si="56">ROUND(BQ11*$N11,4)</f>
        <v>#DIV/0!</v>
      </c>
      <c r="DI11" s="166" t="e">
        <f t="shared" ref="DI11:DI58" si="57">ROUND(BR11*$O11,4)</f>
        <v>#DIV/0!</v>
      </c>
      <c r="DJ11" s="166" t="e">
        <f t="shared" ref="DJ11:DJ58" si="58">ROUND(BS11*$P11,4)</f>
        <v>#DIV/0!</v>
      </c>
      <c r="DK11" s="166" t="e">
        <f t="shared" ref="DK11:DK58" si="59">ROUND(BT11*$Q11,4)</f>
        <v>#DIV/0!</v>
      </c>
      <c r="DL11" s="166" t="e">
        <f t="shared" ref="DL11:DL58" si="60">ROUND(BU11*$R11,4)</f>
        <v>#DIV/0!</v>
      </c>
      <c r="DM11" s="166" t="e">
        <f t="shared" ref="DM11:DM58" si="61">ROUND(BV11*$S11,4)</f>
        <v>#DIV/0!</v>
      </c>
      <c r="DN11" s="166" t="e">
        <f t="shared" ref="DN11:DN58" si="62">ROUND(BW11*$T11,4)</f>
        <v>#DIV/0!</v>
      </c>
      <c r="DO11" s="166" t="e">
        <f t="shared" ref="DO11:DO58" si="63">ROUND(BX11*$U11,4)</f>
        <v>#DIV/0!</v>
      </c>
      <c r="DP11" s="177" t="e">
        <f t="shared" ref="DP11:DP58" si="64">ROUND(BY11*$L11,4)</f>
        <v>#DIV/0!</v>
      </c>
      <c r="DQ11" s="166" t="e">
        <f t="shared" ref="DQ11:DQ58" si="65">ROUND(BZ11*$M11,4)</f>
        <v>#DIV/0!</v>
      </c>
      <c r="DR11" s="166" t="e">
        <f t="shared" ref="DR11:DR58" si="66">ROUND(CA11*$N11,4)</f>
        <v>#DIV/0!</v>
      </c>
      <c r="DS11" s="166" t="e">
        <f t="shared" ref="DS11:DS58" si="67">ROUND(CB11*$O11,4)</f>
        <v>#DIV/0!</v>
      </c>
      <c r="DT11" s="166" t="e">
        <f t="shared" ref="DT11:DT58" si="68">ROUND(CC11*$P11,4)</f>
        <v>#DIV/0!</v>
      </c>
      <c r="DU11" s="166" t="e">
        <f t="shared" ref="DU11:DU58" si="69">ROUND(CD11*$Q11,4)</f>
        <v>#DIV/0!</v>
      </c>
      <c r="DV11" s="166" t="e">
        <f t="shared" ref="DV11:DV58" si="70">ROUND(CE11*$R11,4)</f>
        <v>#DIV/0!</v>
      </c>
      <c r="DW11" s="166" t="e">
        <f t="shared" ref="DW11:DW58" si="71">ROUND(CF11*$S11,4)</f>
        <v>#DIV/0!</v>
      </c>
      <c r="DX11" s="166" t="e">
        <f t="shared" ref="DX11:DX58" si="72">ROUND(CG11*$T11,4)</f>
        <v>#DIV/0!</v>
      </c>
      <c r="DY11" s="166" t="e">
        <f t="shared" ref="DY11:DY58" si="73">ROUND(CH11*$U11,4)</f>
        <v>#DIV/0!</v>
      </c>
      <c r="DZ11" s="178" t="e">
        <f t="shared" ref="DZ11:DZ58" si="74">SUM(EA11:ET11)</f>
        <v>#DIV/0!</v>
      </c>
      <c r="EA11" s="177" t="e">
        <f t="shared" ref="EA11:EA58" si="75">ROUND(CJ11*$L11,4)</f>
        <v>#DIV/0!</v>
      </c>
      <c r="EB11" s="166" t="e">
        <f t="shared" ref="EB11:EB58" si="76">ROUND(CK11*$M11,4)</f>
        <v>#DIV/0!</v>
      </c>
      <c r="EC11" s="166" t="e">
        <f t="shared" ref="EC11:EC58" si="77">ROUND(CL11*$N11,4)</f>
        <v>#DIV/0!</v>
      </c>
      <c r="ED11" s="166" t="e">
        <f t="shared" ref="ED11:ED58" si="78">ROUND(CM11*$O11,4)</f>
        <v>#DIV/0!</v>
      </c>
      <c r="EE11" s="166" t="e">
        <f t="shared" ref="EE11:EE58" si="79">ROUND(CN11*$P11,4)</f>
        <v>#DIV/0!</v>
      </c>
      <c r="EF11" s="166" t="e">
        <f t="shared" ref="EF11:EF58" si="80">ROUND(CO11*$Q11,4)</f>
        <v>#DIV/0!</v>
      </c>
      <c r="EG11" s="166" t="e">
        <f t="shared" ref="EG11:EG58" si="81">ROUND(CP11*$R11,4)</f>
        <v>#DIV/0!</v>
      </c>
      <c r="EH11" s="166" t="e">
        <f t="shared" ref="EH11:EH58" si="82">ROUND(CQ11*$S11,4)</f>
        <v>#DIV/0!</v>
      </c>
      <c r="EI11" s="166" t="e">
        <f t="shared" ref="EI11:EI58" si="83">ROUND(CR11*$T11,4)</f>
        <v>#DIV/0!</v>
      </c>
      <c r="EJ11" s="166" t="e">
        <f t="shared" ref="EJ11:EJ58" si="84">ROUND(CS11*$U11,4)</f>
        <v>#DIV/0!</v>
      </c>
      <c r="EK11" s="177" t="e">
        <f t="shared" ref="EK11:EK58" si="85">ROUND(CT11*$L11,4)</f>
        <v>#DIV/0!</v>
      </c>
      <c r="EL11" s="166" t="e">
        <f t="shared" ref="EL11:EL58" si="86">ROUND(CU11*$M11,4)</f>
        <v>#DIV/0!</v>
      </c>
      <c r="EM11" s="166" t="e">
        <f t="shared" ref="EM11:EM58" si="87">ROUND(CV11*$N11,4)</f>
        <v>#DIV/0!</v>
      </c>
      <c r="EN11" s="166" t="e">
        <f t="shared" ref="EN11:EN58" si="88">ROUND(CW11*$O11,4)</f>
        <v>#DIV/0!</v>
      </c>
      <c r="EO11" s="166" t="e">
        <f t="shared" ref="EO11:EO58" si="89">ROUND(CX11*$P11,4)</f>
        <v>#DIV/0!</v>
      </c>
      <c r="EP11" s="166" t="e">
        <f t="shared" ref="EP11:EP58" si="90">ROUND(CY11*$Q11,4)</f>
        <v>#DIV/0!</v>
      </c>
      <c r="EQ11" s="166" t="e">
        <f t="shared" ref="EQ11:EQ58" si="91">ROUND(CZ11*$R11,4)</f>
        <v>#DIV/0!</v>
      </c>
      <c r="ER11" s="166" t="e">
        <f t="shared" ref="ER11:ER58" si="92">ROUND(DA11*$S11,4)</f>
        <v>#DIV/0!</v>
      </c>
      <c r="ES11" s="166" t="e">
        <f t="shared" ref="ES11:ES58" si="93">ROUND(DB11*$T11,4)</f>
        <v>#DIV/0!</v>
      </c>
      <c r="ET11" s="179" t="e">
        <f t="shared" ref="ET11:ET58" si="94">ROUND(DC11*$U11,4)</f>
        <v>#DIV/0!</v>
      </c>
      <c r="EW11" s="180" t="s">
        <v>57</v>
      </c>
      <c r="EX11" s="181">
        <f>IF(ISERROR(EX10/BM10),0,EX10/BM10)</f>
        <v>0</v>
      </c>
      <c r="EY11" s="182">
        <f t="shared" ref="EY11:FH11" si="95">IF(ISERROR(EY10/(BO10+BY10+CJ10+CT10)),0,(EY10/(BO10+BY10+CJ10+CT10)))</f>
        <v>0</v>
      </c>
      <c r="EZ11" s="183">
        <f t="shared" si="95"/>
        <v>0</v>
      </c>
      <c r="FA11" s="183">
        <f t="shared" si="95"/>
        <v>0</v>
      </c>
      <c r="FB11" s="183">
        <f t="shared" si="95"/>
        <v>0</v>
      </c>
      <c r="FC11" s="184">
        <f t="shared" si="95"/>
        <v>0</v>
      </c>
      <c r="FD11" s="184">
        <f t="shared" si="95"/>
        <v>0</v>
      </c>
      <c r="FE11" s="184">
        <f t="shared" si="95"/>
        <v>0</v>
      </c>
      <c r="FF11" s="184">
        <f t="shared" si="95"/>
        <v>0</v>
      </c>
      <c r="FG11" s="184">
        <f t="shared" si="95"/>
        <v>0</v>
      </c>
      <c r="FH11" s="184">
        <f t="shared" si="95"/>
        <v>0</v>
      </c>
      <c r="FI11" s="185">
        <f>IF(ISERROR(FI10/BN10),0,(FI10/BN10))</f>
        <v>0</v>
      </c>
      <c r="FJ11" s="272">
        <f t="shared" ref="FJ11:FS11" si="96">IF(ISERROR(FJ10/(BO10+BY10)),0,(FJ10/(BO10+BY10)))</f>
        <v>0</v>
      </c>
      <c r="FK11" s="187">
        <f t="shared" si="96"/>
        <v>0</v>
      </c>
      <c r="FL11" s="187">
        <f t="shared" si="96"/>
        <v>0</v>
      </c>
      <c r="FM11" s="187">
        <f t="shared" si="96"/>
        <v>0</v>
      </c>
      <c r="FN11" s="187">
        <f t="shared" si="96"/>
        <v>0</v>
      </c>
      <c r="FO11" s="187">
        <f t="shared" si="96"/>
        <v>0</v>
      </c>
      <c r="FP11" s="187">
        <f t="shared" si="96"/>
        <v>0</v>
      </c>
      <c r="FQ11" s="187">
        <f t="shared" si="96"/>
        <v>0</v>
      </c>
      <c r="FR11" s="187">
        <f t="shared" si="96"/>
        <v>0</v>
      </c>
      <c r="FS11" s="187">
        <f t="shared" si="96"/>
        <v>0</v>
      </c>
      <c r="FT11" s="189">
        <f>IF(ISERROR(FT10/CI10),0,(FT10/CI10))</f>
        <v>0</v>
      </c>
      <c r="FU11" s="186">
        <f t="shared" ref="FU11:GD11" si="97">IF(ISERROR(FU10/(CJ10+CT10)),0,(FU10/(CJ10+CT10)))</f>
        <v>0</v>
      </c>
      <c r="FV11" s="187">
        <f t="shared" si="97"/>
        <v>0</v>
      </c>
      <c r="FW11" s="187">
        <f t="shared" si="97"/>
        <v>0</v>
      </c>
      <c r="FX11" s="187">
        <f t="shared" si="97"/>
        <v>0</v>
      </c>
      <c r="FY11" s="187">
        <f t="shared" si="97"/>
        <v>0</v>
      </c>
      <c r="FZ11" s="187">
        <f t="shared" si="97"/>
        <v>0</v>
      </c>
      <c r="GA11" s="187">
        <f t="shared" si="97"/>
        <v>0</v>
      </c>
      <c r="GB11" s="187">
        <f t="shared" si="97"/>
        <v>0</v>
      </c>
      <c r="GC11" s="187">
        <f t="shared" si="97"/>
        <v>0</v>
      </c>
      <c r="GD11" s="190">
        <f t="shared" si="97"/>
        <v>0</v>
      </c>
    </row>
    <row r="12" spans="1:256" ht="15.75" customHeight="1" x14ac:dyDescent="0.15">
      <c r="A12" s="191">
        <v>8</v>
      </c>
      <c r="B12" s="273"/>
      <c r="C12" s="274"/>
      <c r="D12" s="274"/>
      <c r="E12" s="274"/>
      <c r="F12" s="274"/>
      <c r="G12" s="275"/>
      <c r="H12" s="275"/>
      <c r="I12" s="275"/>
      <c r="J12" s="275"/>
      <c r="K12" s="275"/>
      <c r="L12" s="166">
        <v>0</v>
      </c>
      <c r="M12" s="166">
        <v>0</v>
      </c>
      <c r="N12" s="166">
        <v>0</v>
      </c>
      <c r="O12" s="166">
        <v>0</v>
      </c>
      <c r="P12" s="166">
        <v>0</v>
      </c>
      <c r="Q12" s="166">
        <v>0</v>
      </c>
      <c r="R12" s="166">
        <v>0</v>
      </c>
      <c r="S12" s="166">
        <v>0</v>
      </c>
      <c r="T12" s="166">
        <v>0</v>
      </c>
      <c r="U12" s="166">
        <v>0</v>
      </c>
      <c r="V12" s="172">
        <f t="shared" si="6"/>
        <v>0</v>
      </c>
      <c r="W12" s="168">
        <f t="shared" si="7"/>
        <v>0</v>
      </c>
      <c r="X12" s="169">
        <v>0</v>
      </c>
      <c r="Y12" s="170">
        <v>0</v>
      </c>
      <c r="Z12" s="170">
        <v>0</v>
      </c>
      <c r="AA12" s="170">
        <v>0</v>
      </c>
      <c r="AB12" s="170">
        <v>0</v>
      </c>
      <c r="AC12" s="170">
        <v>0</v>
      </c>
      <c r="AD12" s="170">
        <v>0</v>
      </c>
      <c r="AE12" s="170">
        <v>0</v>
      </c>
      <c r="AF12" s="170">
        <v>0</v>
      </c>
      <c r="AG12" s="170">
        <v>0</v>
      </c>
      <c r="AH12" s="169">
        <v>0</v>
      </c>
      <c r="AI12" s="170">
        <v>0</v>
      </c>
      <c r="AJ12" s="170">
        <v>0</v>
      </c>
      <c r="AK12" s="170">
        <v>0</v>
      </c>
      <c r="AL12" s="170">
        <v>0</v>
      </c>
      <c r="AM12" s="170">
        <v>0</v>
      </c>
      <c r="AN12" s="170">
        <v>0</v>
      </c>
      <c r="AO12" s="170">
        <v>0</v>
      </c>
      <c r="AP12" s="170">
        <v>0</v>
      </c>
      <c r="AQ12" s="170">
        <v>0</v>
      </c>
      <c r="AR12" s="171">
        <f t="shared" si="8"/>
        <v>0</v>
      </c>
      <c r="AS12" s="169">
        <v>0</v>
      </c>
      <c r="AT12" s="170">
        <v>0</v>
      </c>
      <c r="AU12" s="170">
        <v>0</v>
      </c>
      <c r="AV12" s="170">
        <v>0</v>
      </c>
      <c r="AW12" s="170">
        <v>0</v>
      </c>
      <c r="AX12" s="170">
        <v>0</v>
      </c>
      <c r="AY12" s="170">
        <v>0</v>
      </c>
      <c r="AZ12" s="170">
        <v>0</v>
      </c>
      <c r="BA12" s="170">
        <v>0</v>
      </c>
      <c r="BB12" s="170">
        <v>0</v>
      </c>
      <c r="BC12" s="169">
        <v>0</v>
      </c>
      <c r="BD12" s="170">
        <v>0</v>
      </c>
      <c r="BE12" s="170">
        <v>0</v>
      </c>
      <c r="BF12" s="170">
        <v>0</v>
      </c>
      <c r="BG12" s="170">
        <v>0</v>
      </c>
      <c r="BH12" s="170">
        <v>0</v>
      </c>
      <c r="BI12" s="170">
        <v>0</v>
      </c>
      <c r="BJ12" s="170">
        <v>0</v>
      </c>
      <c r="BK12" s="170">
        <v>0</v>
      </c>
      <c r="BL12" s="170">
        <v>0</v>
      </c>
      <c r="BM12" s="172" t="e">
        <f t="shared" si="9"/>
        <v>#DIV/0!</v>
      </c>
      <c r="BN12" s="271" t="e">
        <f t="shared" si="10"/>
        <v>#DIV/0!</v>
      </c>
      <c r="BO12" s="169" t="e">
        <f t="shared" si="11"/>
        <v>#DIV/0!</v>
      </c>
      <c r="BP12" s="170" t="e">
        <f t="shared" si="12"/>
        <v>#DIV/0!</v>
      </c>
      <c r="BQ12" s="170" t="e">
        <f t="shared" si="13"/>
        <v>#DIV/0!</v>
      </c>
      <c r="BR12" s="170" t="e">
        <f t="shared" si="14"/>
        <v>#DIV/0!</v>
      </c>
      <c r="BS12" s="170" t="e">
        <f t="shared" si="15"/>
        <v>#DIV/0!</v>
      </c>
      <c r="BT12" s="170" t="e">
        <f t="shared" si="16"/>
        <v>#DIV/0!</v>
      </c>
      <c r="BU12" s="170" t="e">
        <f t="shared" si="17"/>
        <v>#DIV/0!</v>
      </c>
      <c r="BV12" s="170" t="e">
        <f t="shared" si="18"/>
        <v>#DIV/0!</v>
      </c>
      <c r="BW12" s="170" t="e">
        <f t="shared" si="19"/>
        <v>#DIV/0!</v>
      </c>
      <c r="BX12" s="170" t="e">
        <f t="shared" si="20"/>
        <v>#DIV/0!</v>
      </c>
      <c r="BY12" s="169" t="e">
        <f t="shared" si="21"/>
        <v>#DIV/0!</v>
      </c>
      <c r="BZ12" s="170" t="e">
        <f t="shared" si="22"/>
        <v>#DIV/0!</v>
      </c>
      <c r="CA12" s="170" t="e">
        <f t="shared" si="23"/>
        <v>#DIV/0!</v>
      </c>
      <c r="CB12" s="170" t="e">
        <f t="shared" si="24"/>
        <v>#DIV/0!</v>
      </c>
      <c r="CC12" s="170" t="e">
        <f t="shared" si="25"/>
        <v>#DIV/0!</v>
      </c>
      <c r="CD12" s="170" t="e">
        <f t="shared" si="26"/>
        <v>#DIV/0!</v>
      </c>
      <c r="CE12" s="170" t="e">
        <f t="shared" si="27"/>
        <v>#DIV/0!</v>
      </c>
      <c r="CF12" s="170" t="e">
        <f t="shared" si="28"/>
        <v>#DIV/0!</v>
      </c>
      <c r="CG12" s="170" t="e">
        <f t="shared" si="29"/>
        <v>#DIV/0!</v>
      </c>
      <c r="CH12" s="170" t="e">
        <f t="shared" si="30"/>
        <v>#DIV/0!</v>
      </c>
      <c r="CI12" s="174" t="e">
        <f t="shared" si="31"/>
        <v>#DIV/0!</v>
      </c>
      <c r="CJ12" s="169" t="e">
        <f t="shared" si="32"/>
        <v>#DIV/0!</v>
      </c>
      <c r="CK12" s="170" t="e">
        <f t="shared" si="33"/>
        <v>#DIV/0!</v>
      </c>
      <c r="CL12" s="170" t="e">
        <f t="shared" si="34"/>
        <v>#DIV/0!</v>
      </c>
      <c r="CM12" s="170" t="e">
        <f t="shared" si="35"/>
        <v>#DIV/0!</v>
      </c>
      <c r="CN12" s="170" t="e">
        <f t="shared" si="36"/>
        <v>#DIV/0!</v>
      </c>
      <c r="CO12" s="170" t="e">
        <f t="shared" si="37"/>
        <v>#DIV/0!</v>
      </c>
      <c r="CP12" s="170" t="e">
        <f t="shared" si="38"/>
        <v>#DIV/0!</v>
      </c>
      <c r="CQ12" s="170" t="e">
        <f t="shared" si="39"/>
        <v>#DIV/0!</v>
      </c>
      <c r="CR12" s="170" t="e">
        <f t="shared" si="40"/>
        <v>#DIV/0!</v>
      </c>
      <c r="CS12" s="170" t="e">
        <f t="shared" si="41"/>
        <v>#DIV/0!</v>
      </c>
      <c r="CT12" s="169" t="e">
        <f t="shared" si="42"/>
        <v>#DIV/0!</v>
      </c>
      <c r="CU12" s="170" t="e">
        <f t="shared" si="43"/>
        <v>#DIV/0!</v>
      </c>
      <c r="CV12" s="170" t="e">
        <f t="shared" si="44"/>
        <v>#DIV/0!</v>
      </c>
      <c r="CW12" s="170" t="e">
        <f t="shared" si="45"/>
        <v>#DIV/0!</v>
      </c>
      <c r="CX12" s="170" t="e">
        <f t="shared" si="46"/>
        <v>#DIV/0!</v>
      </c>
      <c r="CY12" s="170" t="e">
        <f t="shared" si="47"/>
        <v>#DIV/0!</v>
      </c>
      <c r="CZ12" s="170" t="e">
        <f t="shared" si="48"/>
        <v>#DIV/0!</v>
      </c>
      <c r="DA12" s="170" t="e">
        <f t="shared" si="49"/>
        <v>#DIV/0!</v>
      </c>
      <c r="DB12" s="170" t="e">
        <f t="shared" si="50"/>
        <v>#DIV/0!</v>
      </c>
      <c r="DC12" s="170" t="e">
        <f t="shared" si="51"/>
        <v>#DIV/0!</v>
      </c>
      <c r="DD12" s="175" t="e">
        <f t="shared" si="52"/>
        <v>#DIV/0!</v>
      </c>
      <c r="DE12" s="176" t="e">
        <f t="shared" si="53"/>
        <v>#DIV/0!</v>
      </c>
      <c r="DF12" s="177" t="e">
        <f t="shared" si="54"/>
        <v>#DIV/0!</v>
      </c>
      <c r="DG12" s="166" t="e">
        <f t="shared" si="55"/>
        <v>#DIV/0!</v>
      </c>
      <c r="DH12" s="166" t="e">
        <f t="shared" si="56"/>
        <v>#DIV/0!</v>
      </c>
      <c r="DI12" s="166" t="e">
        <f t="shared" si="57"/>
        <v>#DIV/0!</v>
      </c>
      <c r="DJ12" s="166" t="e">
        <f t="shared" si="58"/>
        <v>#DIV/0!</v>
      </c>
      <c r="DK12" s="166" t="e">
        <f t="shared" si="59"/>
        <v>#DIV/0!</v>
      </c>
      <c r="DL12" s="166" t="e">
        <f t="shared" si="60"/>
        <v>#DIV/0!</v>
      </c>
      <c r="DM12" s="166" t="e">
        <f t="shared" si="61"/>
        <v>#DIV/0!</v>
      </c>
      <c r="DN12" s="166" t="e">
        <f t="shared" si="62"/>
        <v>#DIV/0!</v>
      </c>
      <c r="DO12" s="166" t="e">
        <f t="shared" si="63"/>
        <v>#DIV/0!</v>
      </c>
      <c r="DP12" s="177" t="e">
        <f t="shared" si="64"/>
        <v>#DIV/0!</v>
      </c>
      <c r="DQ12" s="166" t="e">
        <f t="shared" si="65"/>
        <v>#DIV/0!</v>
      </c>
      <c r="DR12" s="166" t="e">
        <f t="shared" si="66"/>
        <v>#DIV/0!</v>
      </c>
      <c r="DS12" s="166" t="e">
        <f t="shared" si="67"/>
        <v>#DIV/0!</v>
      </c>
      <c r="DT12" s="166" t="e">
        <f t="shared" si="68"/>
        <v>#DIV/0!</v>
      </c>
      <c r="DU12" s="166" t="e">
        <f t="shared" si="69"/>
        <v>#DIV/0!</v>
      </c>
      <c r="DV12" s="166" t="e">
        <f t="shared" si="70"/>
        <v>#DIV/0!</v>
      </c>
      <c r="DW12" s="166" t="e">
        <f t="shared" si="71"/>
        <v>#DIV/0!</v>
      </c>
      <c r="DX12" s="166" t="e">
        <f t="shared" si="72"/>
        <v>#DIV/0!</v>
      </c>
      <c r="DY12" s="166" t="e">
        <f t="shared" si="73"/>
        <v>#DIV/0!</v>
      </c>
      <c r="DZ12" s="178" t="e">
        <f t="shared" si="74"/>
        <v>#DIV/0!</v>
      </c>
      <c r="EA12" s="177" t="e">
        <f t="shared" si="75"/>
        <v>#DIV/0!</v>
      </c>
      <c r="EB12" s="166" t="e">
        <f t="shared" si="76"/>
        <v>#DIV/0!</v>
      </c>
      <c r="EC12" s="166" t="e">
        <f t="shared" si="77"/>
        <v>#DIV/0!</v>
      </c>
      <c r="ED12" s="166" t="e">
        <f t="shared" si="78"/>
        <v>#DIV/0!</v>
      </c>
      <c r="EE12" s="166" t="e">
        <f t="shared" si="79"/>
        <v>#DIV/0!</v>
      </c>
      <c r="EF12" s="166" t="e">
        <f t="shared" si="80"/>
        <v>#DIV/0!</v>
      </c>
      <c r="EG12" s="166" t="e">
        <f t="shared" si="81"/>
        <v>#DIV/0!</v>
      </c>
      <c r="EH12" s="166" t="e">
        <f t="shared" si="82"/>
        <v>#DIV/0!</v>
      </c>
      <c r="EI12" s="166" t="e">
        <f t="shared" si="83"/>
        <v>#DIV/0!</v>
      </c>
      <c r="EJ12" s="166" t="e">
        <f t="shared" si="84"/>
        <v>#DIV/0!</v>
      </c>
      <c r="EK12" s="177" t="e">
        <f t="shared" si="85"/>
        <v>#DIV/0!</v>
      </c>
      <c r="EL12" s="166" t="e">
        <f t="shared" si="86"/>
        <v>#DIV/0!</v>
      </c>
      <c r="EM12" s="166" t="e">
        <f t="shared" si="87"/>
        <v>#DIV/0!</v>
      </c>
      <c r="EN12" s="166" t="e">
        <f t="shared" si="88"/>
        <v>#DIV/0!</v>
      </c>
      <c r="EO12" s="276" t="e">
        <f t="shared" si="89"/>
        <v>#DIV/0!</v>
      </c>
      <c r="EP12" s="166" t="e">
        <f t="shared" si="90"/>
        <v>#DIV/0!</v>
      </c>
      <c r="EQ12" s="166" t="e">
        <f t="shared" si="91"/>
        <v>#DIV/0!</v>
      </c>
      <c r="ER12" s="166" t="e">
        <f t="shared" si="92"/>
        <v>#DIV/0!</v>
      </c>
      <c r="ES12" s="166" t="e">
        <f t="shared" si="93"/>
        <v>#DIV/0!</v>
      </c>
      <c r="ET12" s="179" t="e">
        <f t="shared" si="94"/>
        <v>#DIV/0!</v>
      </c>
      <c r="EW12" s="1713" t="s">
        <v>58</v>
      </c>
      <c r="EX12" s="195" t="e">
        <f t="shared" ref="EX12:EX59" si="98">SUM(EY12:FH12)</f>
        <v>#DIV/0!</v>
      </c>
      <c r="EY12" s="277" t="e">
        <f t="shared" ref="EY12:EY59" si="99">FJ12+FU12</f>
        <v>#DIV/0!</v>
      </c>
      <c r="EZ12" s="278" t="e">
        <f t="shared" ref="EZ12:EZ59" si="100">FK12+FV12</f>
        <v>#DIV/0!</v>
      </c>
      <c r="FA12" s="278" t="e">
        <f t="shared" ref="FA12:FA59" si="101">FL12+FW12</f>
        <v>#DIV/0!</v>
      </c>
      <c r="FB12" s="278" t="e">
        <f t="shared" ref="FB12:FB59" si="102">FM12+FX12</f>
        <v>#DIV/0!</v>
      </c>
      <c r="FC12" s="278" t="e">
        <f t="shared" ref="FC12:FC59" si="103">FN12+FY12</f>
        <v>#DIV/0!</v>
      </c>
      <c r="FD12" s="278" t="e">
        <f t="shared" ref="FD12:FD59" si="104">FO12+FZ12</f>
        <v>#DIV/0!</v>
      </c>
      <c r="FE12" s="278" t="e">
        <f t="shared" ref="FE12:FE59" si="105">FP12+GA12</f>
        <v>#DIV/0!</v>
      </c>
      <c r="FF12" s="278" t="e">
        <f t="shared" ref="FF12:FF59" si="106">FQ12+GB12</f>
        <v>#DIV/0!</v>
      </c>
      <c r="FG12" s="278" t="e">
        <f t="shared" ref="FG12:FG59" si="107">FR12+GC12</f>
        <v>#DIV/0!</v>
      </c>
      <c r="FH12" s="278" t="e">
        <f t="shared" ref="FH12:FH59" si="108">FS12+GD12</f>
        <v>#DIV/0!</v>
      </c>
      <c r="FI12" s="279" t="e">
        <f t="shared" ref="FI12:FI59" si="109">SUM(FJ12:FS12)</f>
        <v>#DIV/0!</v>
      </c>
      <c r="FJ12" s="200" t="e">
        <f t="shared" ref="FJ12:FJ59" si="110">(BO11+BY11)*$A11</f>
        <v>#DIV/0!</v>
      </c>
      <c r="FK12" s="201" t="e">
        <f t="shared" ref="FK12:FK59" si="111">(BP11+BZ11)*$A11</f>
        <v>#DIV/0!</v>
      </c>
      <c r="FL12" s="201" t="e">
        <f t="shared" ref="FL12:FL59" si="112">(BQ11+CA11)*$A11</f>
        <v>#DIV/0!</v>
      </c>
      <c r="FM12" s="201" t="e">
        <f t="shared" ref="FM12:FM59" si="113">(BR11+CB11)*$A11</f>
        <v>#DIV/0!</v>
      </c>
      <c r="FN12" s="201" t="e">
        <f t="shared" ref="FN12:FN59" si="114">(BS11+CC11)*$A11</f>
        <v>#DIV/0!</v>
      </c>
      <c r="FO12" s="201" t="e">
        <f t="shared" ref="FO12:FO59" si="115">(BT11+CD11)*$A11</f>
        <v>#DIV/0!</v>
      </c>
      <c r="FP12" s="201" t="e">
        <f t="shared" ref="FP12:FP59" si="116">(BU11+CE11)*$A11</f>
        <v>#DIV/0!</v>
      </c>
      <c r="FQ12" s="201" t="e">
        <f t="shared" ref="FQ12:FQ59" si="117">(BV11+CF11)*$A11</f>
        <v>#DIV/0!</v>
      </c>
      <c r="FR12" s="201" t="e">
        <f t="shared" ref="FR12:FR59" si="118">(BW11+CG11)*$A11</f>
        <v>#DIV/0!</v>
      </c>
      <c r="FS12" s="201" t="e">
        <f t="shared" ref="FS12:FS59" si="119">(BX11+CH11)*$A11</f>
        <v>#DIV/0!</v>
      </c>
      <c r="FT12" s="280" t="e">
        <f t="shared" ref="FT12:FT59" si="120">SUM(FU12:GD12)</f>
        <v>#DIV/0!</v>
      </c>
      <c r="FU12" s="281" t="e">
        <f t="shared" ref="FU12:FU59" si="121">(CJ11+CT11)*$A11</f>
        <v>#DIV/0!</v>
      </c>
      <c r="FV12" s="197" t="e">
        <f t="shared" ref="FV12:FV59" si="122">(CK11+CU11)*$A11</f>
        <v>#DIV/0!</v>
      </c>
      <c r="FW12" s="197" t="e">
        <f t="shared" ref="FW12:FW59" si="123">(CL11+CV11)*$A11</f>
        <v>#DIV/0!</v>
      </c>
      <c r="FX12" s="197" t="e">
        <f t="shared" ref="FX12:FX59" si="124">(CM11+CW11)*$A11</f>
        <v>#DIV/0!</v>
      </c>
      <c r="FY12" s="197" t="e">
        <f t="shared" ref="FY12:FY59" si="125">(CN11+CX11)*$A11</f>
        <v>#DIV/0!</v>
      </c>
      <c r="FZ12" s="197" t="e">
        <f t="shared" ref="FZ12:FZ59" si="126">(CO11+CY11)*$A11</f>
        <v>#DIV/0!</v>
      </c>
      <c r="GA12" s="197" t="e">
        <f t="shared" ref="GA12:GA59" si="127">(CP11+CZ11)*$A11</f>
        <v>#DIV/0!</v>
      </c>
      <c r="GB12" s="197" t="e">
        <f t="shared" ref="GB12:GB59" si="128">(CQ11+DA11)*$A11</f>
        <v>#DIV/0!</v>
      </c>
      <c r="GC12" s="197" t="e">
        <f t="shared" ref="GC12:GC59" si="129">(CR11+DB11)*$A11</f>
        <v>#DIV/0!</v>
      </c>
      <c r="GD12" s="198" t="e">
        <f t="shared" ref="GD12:GD59" si="130">(CS11+DC11)*$A11</f>
        <v>#DIV/0!</v>
      </c>
    </row>
    <row r="13" spans="1:256" ht="15.75" customHeight="1" x14ac:dyDescent="0.15">
      <c r="A13" s="191">
        <v>10</v>
      </c>
      <c r="B13" s="273"/>
      <c r="C13" s="274"/>
      <c r="D13" s="274"/>
      <c r="E13" s="274"/>
      <c r="F13" s="274"/>
      <c r="G13" s="275"/>
      <c r="H13" s="275"/>
      <c r="I13" s="275"/>
      <c r="J13" s="275"/>
      <c r="K13" s="275"/>
      <c r="L13" s="166">
        <v>0</v>
      </c>
      <c r="M13" s="166">
        <v>0</v>
      </c>
      <c r="N13" s="166">
        <v>0</v>
      </c>
      <c r="O13" s="166">
        <v>0</v>
      </c>
      <c r="P13" s="166">
        <v>0</v>
      </c>
      <c r="Q13" s="166">
        <v>0</v>
      </c>
      <c r="R13" s="166">
        <v>0</v>
      </c>
      <c r="S13" s="166">
        <v>0</v>
      </c>
      <c r="T13" s="166">
        <v>0</v>
      </c>
      <c r="U13" s="166">
        <v>0</v>
      </c>
      <c r="V13" s="172">
        <f t="shared" si="6"/>
        <v>0</v>
      </c>
      <c r="W13" s="168">
        <f t="shared" si="7"/>
        <v>0</v>
      </c>
      <c r="X13" s="169">
        <v>0</v>
      </c>
      <c r="Y13" s="170">
        <v>0</v>
      </c>
      <c r="Z13" s="170">
        <v>0</v>
      </c>
      <c r="AA13" s="170">
        <v>0</v>
      </c>
      <c r="AB13" s="170">
        <v>0</v>
      </c>
      <c r="AC13" s="170">
        <v>0</v>
      </c>
      <c r="AD13" s="170">
        <v>0</v>
      </c>
      <c r="AE13" s="170">
        <v>0</v>
      </c>
      <c r="AF13" s="170">
        <v>0</v>
      </c>
      <c r="AG13" s="170">
        <v>0</v>
      </c>
      <c r="AH13" s="169">
        <v>0</v>
      </c>
      <c r="AI13" s="170">
        <v>0</v>
      </c>
      <c r="AJ13" s="170">
        <v>0</v>
      </c>
      <c r="AK13" s="170">
        <v>0</v>
      </c>
      <c r="AL13" s="170">
        <v>0</v>
      </c>
      <c r="AM13" s="170">
        <v>0</v>
      </c>
      <c r="AN13" s="170">
        <v>0</v>
      </c>
      <c r="AO13" s="170">
        <v>0</v>
      </c>
      <c r="AP13" s="170">
        <v>0</v>
      </c>
      <c r="AQ13" s="170">
        <v>0</v>
      </c>
      <c r="AR13" s="171">
        <f t="shared" si="8"/>
        <v>0</v>
      </c>
      <c r="AS13" s="169">
        <v>0</v>
      </c>
      <c r="AT13" s="170">
        <v>0</v>
      </c>
      <c r="AU13" s="170">
        <v>0</v>
      </c>
      <c r="AV13" s="170">
        <v>0</v>
      </c>
      <c r="AW13" s="170">
        <v>0</v>
      </c>
      <c r="AX13" s="170">
        <v>0</v>
      </c>
      <c r="AY13" s="170">
        <v>0</v>
      </c>
      <c r="AZ13" s="170">
        <v>0</v>
      </c>
      <c r="BA13" s="170">
        <v>0</v>
      </c>
      <c r="BB13" s="170">
        <v>0</v>
      </c>
      <c r="BC13" s="169">
        <v>0</v>
      </c>
      <c r="BD13" s="170">
        <v>0</v>
      </c>
      <c r="BE13" s="170">
        <v>0</v>
      </c>
      <c r="BF13" s="170">
        <v>0</v>
      </c>
      <c r="BG13" s="170">
        <v>0</v>
      </c>
      <c r="BH13" s="170">
        <v>0</v>
      </c>
      <c r="BI13" s="170">
        <v>0</v>
      </c>
      <c r="BJ13" s="170">
        <v>0</v>
      </c>
      <c r="BK13" s="170">
        <v>0</v>
      </c>
      <c r="BL13" s="170">
        <v>0</v>
      </c>
      <c r="BM13" s="172" t="e">
        <f t="shared" si="9"/>
        <v>#DIV/0!</v>
      </c>
      <c r="BN13" s="271" t="e">
        <f t="shared" si="10"/>
        <v>#DIV/0!</v>
      </c>
      <c r="BO13" s="169" t="e">
        <f t="shared" si="11"/>
        <v>#DIV/0!</v>
      </c>
      <c r="BP13" s="170" t="e">
        <f t="shared" si="12"/>
        <v>#DIV/0!</v>
      </c>
      <c r="BQ13" s="170" t="e">
        <f t="shared" si="13"/>
        <v>#DIV/0!</v>
      </c>
      <c r="BR13" s="170" t="e">
        <f t="shared" si="14"/>
        <v>#DIV/0!</v>
      </c>
      <c r="BS13" s="170" t="e">
        <f t="shared" si="15"/>
        <v>#DIV/0!</v>
      </c>
      <c r="BT13" s="170" t="e">
        <f t="shared" si="16"/>
        <v>#DIV/0!</v>
      </c>
      <c r="BU13" s="170" t="e">
        <f t="shared" si="17"/>
        <v>#DIV/0!</v>
      </c>
      <c r="BV13" s="170" t="e">
        <f t="shared" si="18"/>
        <v>#DIV/0!</v>
      </c>
      <c r="BW13" s="170" t="e">
        <f t="shared" si="19"/>
        <v>#DIV/0!</v>
      </c>
      <c r="BX13" s="170" t="e">
        <f t="shared" si="20"/>
        <v>#DIV/0!</v>
      </c>
      <c r="BY13" s="169" t="e">
        <f t="shared" si="21"/>
        <v>#DIV/0!</v>
      </c>
      <c r="BZ13" s="170" t="e">
        <f t="shared" si="22"/>
        <v>#DIV/0!</v>
      </c>
      <c r="CA13" s="170" t="e">
        <f t="shared" si="23"/>
        <v>#DIV/0!</v>
      </c>
      <c r="CB13" s="170" t="e">
        <f t="shared" si="24"/>
        <v>#DIV/0!</v>
      </c>
      <c r="CC13" s="170" t="e">
        <f t="shared" si="25"/>
        <v>#DIV/0!</v>
      </c>
      <c r="CD13" s="170" t="e">
        <f t="shared" si="26"/>
        <v>#DIV/0!</v>
      </c>
      <c r="CE13" s="170" t="e">
        <f t="shared" si="27"/>
        <v>#DIV/0!</v>
      </c>
      <c r="CF13" s="170" t="e">
        <f t="shared" si="28"/>
        <v>#DIV/0!</v>
      </c>
      <c r="CG13" s="170" t="e">
        <f t="shared" si="29"/>
        <v>#DIV/0!</v>
      </c>
      <c r="CH13" s="170" t="e">
        <f t="shared" si="30"/>
        <v>#DIV/0!</v>
      </c>
      <c r="CI13" s="174" t="e">
        <f t="shared" si="31"/>
        <v>#DIV/0!</v>
      </c>
      <c r="CJ13" s="169" t="e">
        <f t="shared" si="32"/>
        <v>#DIV/0!</v>
      </c>
      <c r="CK13" s="170" t="e">
        <f t="shared" si="33"/>
        <v>#DIV/0!</v>
      </c>
      <c r="CL13" s="170" t="e">
        <f t="shared" si="34"/>
        <v>#DIV/0!</v>
      </c>
      <c r="CM13" s="170" t="e">
        <f t="shared" si="35"/>
        <v>#DIV/0!</v>
      </c>
      <c r="CN13" s="170" t="e">
        <f t="shared" si="36"/>
        <v>#DIV/0!</v>
      </c>
      <c r="CO13" s="170" t="e">
        <f t="shared" si="37"/>
        <v>#DIV/0!</v>
      </c>
      <c r="CP13" s="170" t="e">
        <f t="shared" si="38"/>
        <v>#DIV/0!</v>
      </c>
      <c r="CQ13" s="170" t="e">
        <f t="shared" si="39"/>
        <v>#DIV/0!</v>
      </c>
      <c r="CR13" s="170" t="e">
        <f t="shared" si="40"/>
        <v>#DIV/0!</v>
      </c>
      <c r="CS13" s="170" t="e">
        <f t="shared" si="41"/>
        <v>#DIV/0!</v>
      </c>
      <c r="CT13" s="169" t="e">
        <f t="shared" si="42"/>
        <v>#DIV/0!</v>
      </c>
      <c r="CU13" s="170" t="e">
        <f t="shared" si="43"/>
        <v>#DIV/0!</v>
      </c>
      <c r="CV13" s="170" t="e">
        <f t="shared" si="44"/>
        <v>#DIV/0!</v>
      </c>
      <c r="CW13" s="170" t="e">
        <f t="shared" si="45"/>
        <v>#DIV/0!</v>
      </c>
      <c r="CX13" s="170" t="e">
        <f t="shared" si="46"/>
        <v>#DIV/0!</v>
      </c>
      <c r="CY13" s="170" t="e">
        <f t="shared" si="47"/>
        <v>#DIV/0!</v>
      </c>
      <c r="CZ13" s="170" t="e">
        <f t="shared" si="48"/>
        <v>#DIV/0!</v>
      </c>
      <c r="DA13" s="170" t="e">
        <f t="shared" si="49"/>
        <v>#DIV/0!</v>
      </c>
      <c r="DB13" s="170" t="e">
        <f t="shared" si="50"/>
        <v>#DIV/0!</v>
      </c>
      <c r="DC13" s="170" t="e">
        <f t="shared" si="51"/>
        <v>#DIV/0!</v>
      </c>
      <c r="DD13" s="175" t="e">
        <f t="shared" si="52"/>
        <v>#DIV/0!</v>
      </c>
      <c r="DE13" s="176" t="e">
        <f t="shared" si="53"/>
        <v>#DIV/0!</v>
      </c>
      <c r="DF13" s="177" t="e">
        <f t="shared" si="54"/>
        <v>#DIV/0!</v>
      </c>
      <c r="DG13" s="166" t="e">
        <f t="shared" si="55"/>
        <v>#DIV/0!</v>
      </c>
      <c r="DH13" s="166" t="e">
        <f t="shared" si="56"/>
        <v>#DIV/0!</v>
      </c>
      <c r="DI13" s="166" t="e">
        <f t="shared" si="57"/>
        <v>#DIV/0!</v>
      </c>
      <c r="DJ13" s="166" t="e">
        <f t="shared" si="58"/>
        <v>#DIV/0!</v>
      </c>
      <c r="DK13" s="166" t="e">
        <f t="shared" si="59"/>
        <v>#DIV/0!</v>
      </c>
      <c r="DL13" s="166" t="e">
        <f t="shared" si="60"/>
        <v>#DIV/0!</v>
      </c>
      <c r="DM13" s="166" t="e">
        <f t="shared" si="61"/>
        <v>#DIV/0!</v>
      </c>
      <c r="DN13" s="166" t="e">
        <f t="shared" si="62"/>
        <v>#DIV/0!</v>
      </c>
      <c r="DO13" s="166" t="e">
        <f t="shared" si="63"/>
        <v>#DIV/0!</v>
      </c>
      <c r="DP13" s="177" t="e">
        <f t="shared" si="64"/>
        <v>#DIV/0!</v>
      </c>
      <c r="DQ13" s="166" t="e">
        <f t="shared" si="65"/>
        <v>#DIV/0!</v>
      </c>
      <c r="DR13" s="166" t="e">
        <f t="shared" si="66"/>
        <v>#DIV/0!</v>
      </c>
      <c r="DS13" s="166" t="e">
        <f t="shared" si="67"/>
        <v>#DIV/0!</v>
      </c>
      <c r="DT13" s="166" t="e">
        <f t="shared" si="68"/>
        <v>#DIV/0!</v>
      </c>
      <c r="DU13" s="166" t="e">
        <f t="shared" si="69"/>
        <v>#DIV/0!</v>
      </c>
      <c r="DV13" s="166" t="e">
        <f t="shared" si="70"/>
        <v>#DIV/0!</v>
      </c>
      <c r="DW13" s="166" t="e">
        <f t="shared" si="71"/>
        <v>#DIV/0!</v>
      </c>
      <c r="DX13" s="166" t="e">
        <f t="shared" si="72"/>
        <v>#DIV/0!</v>
      </c>
      <c r="DY13" s="166" t="e">
        <f t="shared" si="73"/>
        <v>#DIV/0!</v>
      </c>
      <c r="DZ13" s="178" t="e">
        <f t="shared" si="74"/>
        <v>#DIV/0!</v>
      </c>
      <c r="EA13" s="177" t="e">
        <f t="shared" si="75"/>
        <v>#DIV/0!</v>
      </c>
      <c r="EB13" s="166" t="e">
        <f t="shared" si="76"/>
        <v>#DIV/0!</v>
      </c>
      <c r="EC13" s="166" t="e">
        <f t="shared" si="77"/>
        <v>#DIV/0!</v>
      </c>
      <c r="ED13" s="166" t="e">
        <f t="shared" si="78"/>
        <v>#DIV/0!</v>
      </c>
      <c r="EE13" s="166" t="e">
        <f t="shared" si="79"/>
        <v>#DIV/0!</v>
      </c>
      <c r="EF13" s="166" t="e">
        <f t="shared" si="80"/>
        <v>#DIV/0!</v>
      </c>
      <c r="EG13" s="166" t="e">
        <f t="shared" si="81"/>
        <v>#DIV/0!</v>
      </c>
      <c r="EH13" s="166" t="e">
        <f t="shared" si="82"/>
        <v>#DIV/0!</v>
      </c>
      <c r="EI13" s="166" t="e">
        <f t="shared" si="83"/>
        <v>#DIV/0!</v>
      </c>
      <c r="EJ13" s="166" t="e">
        <f t="shared" si="84"/>
        <v>#DIV/0!</v>
      </c>
      <c r="EK13" s="177" t="e">
        <f t="shared" si="85"/>
        <v>#DIV/0!</v>
      </c>
      <c r="EL13" s="166" t="e">
        <f t="shared" si="86"/>
        <v>#DIV/0!</v>
      </c>
      <c r="EM13" s="166" t="e">
        <f t="shared" si="87"/>
        <v>#DIV/0!</v>
      </c>
      <c r="EN13" s="166" t="e">
        <f t="shared" si="88"/>
        <v>#DIV/0!</v>
      </c>
      <c r="EO13" s="276" t="e">
        <f t="shared" si="89"/>
        <v>#DIV/0!</v>
      </c>
      <c r="EP13" s="166" t="e">
        <f t="shared" si="90"/>
        <v>#DIV/0!</v>
      </c>
      <c r="EQ13" s="166" t="e">
        <f t="shared" si="91"/>
        <v>#DIV/0!</v>
      </c>
      <c r="ER13" s="166" t="e">
        <f t="shared" si="92"/>
        <v>#DIV/0!</v>
      </c>
      <c r="ES13" s="166" t="e">
        <f t="shared" si="93"/>
        <v>#DIV/0!</v>
      </c>
      <c r="ET13" s="179" t="e">
        <f t="shared" si="94"/>
        <v>#DIV/0!</v>
      </c>
      <c r="EW13" s="1713"/>
      <c r="EX13" s="195" t="e">
        <f t="shared" si="98"/>
        <v>#DIV/0!</v>
      </c>
      <c r="EY13" s="278" t="e">
        <f t="shared" si="99"/>
        <v>#DIV/0!</v>
      </c>
      <c r="EZ13" s="278" t="e">
        <f t="shared" si="100"/>
        <v>#DIV/0!</v>
      </c>
      <c r="FA13" s="278" t="e">
        <f t="shared" si="101"/>
        <v>#DIV/0!</v>
      </c>
      <c r="FB13" s="278" t="e">
        <f t="shared" si="102"/>
        <v>#DIV/0!</v>
      </c>
      <c r="FC13" s="278" t="e">
        <f t="shared" si="103"/>
        <v>#DIV/0!</v>
      </c>
      <c r="FD13" s="278" t="e">
        <f t="shared" si="104"/>
        <v>#DIV/0!</v>
      </c>
      <c r="FE13" s="278" t="e">
        <f t="shared" si="105"/>
        <v>#DIV/0!</v>
      </c>
      <c r="FF13" s="278" t="e">
        <f t="shared" si="106"/>
        <v>#DIV/0!</v>
      </c>
      <c r="FG13" s="278" t="e">
        <f t="shared" si="107"/>
        <v>#DIV/0!</v>
      </c>
      <c r="FH13" s="278" t="e">
        <f t="shared" si="108"/>
        <v>#DIV/0!</v>
      </c>
      <c r="FI13" s="279" t="e">
        <f t="shared" si="109"/>
        <v>#DIV/0!</v>
      </c>
      <c r="FJ13" s="200" t="e">
        <f t="shared" si="110"/>
        <v>#DIV/0!</v>
      </c>
      <c r="FK13" s="201" t="e">
        <f t="shared" si="111"/>
        <v>#DIV/0!</v>
      </c>
      <c r="FL13" s="201" t="e">
        <f t="shared" si="112"/>
        <v>#DIV/0!</v>
      </c>
      <c r="FM13" s="201" t="e">
        <f t="shared" si="113"/>
        <v>#DIV/0!</v>
      </c>
      <c r="FN13" s="201" t="e">
        <f t="shared" si="114"/>
        <v>#DIV/0!</v>
      </c>
      <c r="FO13" s="201" t="e">
        <f t="shared" si="115"/>
        <v>#DIV/0!</v>
      </c>
      <c r="FP13" s="201" t="e">
        <f t="shared" si="116"/>
        <v>#DIV/0!</v>
      </c>
      <c r="FQ13" s="201" t="e">
        <f t="shared" si="117"/>
        <v>#DIV/0!</v>
      </c>
      <c r="FR13" s="201" t="e">
        <f t="shared" si="118"/>
        <v>#DIV/0!</v>
      </c>
      <c r="FS13" s="201" t="e">
        <f t="shared" si="119"/>
        <v>#DIV/0!</v>
      </c>
      <c r="FT13" s="280" t="e">
        <f t="shared" si="120"/>
        <v>#DIV/0!</v>
      </c>
      <c r="FU13" s="281" t="e">
        <f t="shared" si="121"/>
        <v>#DIV/0!</v>
      </c>
      <c r="FV13" s="197" t="e">
        <f t="shared" si="122"/>
        <v>#DIV/0!</v>
      </c>
      <c r="FW13" s="197" t="e">
        <f t="shared" si="123"/>
        <v>#DIV/0!</v>
      </c>
      <c r="FX13" s="197" t="e">
        <f t="shared" si="124"/>
        <v>#DIV/0!</v>
      </c>
      <c r="FY13" s="197" t="e">
        <f t="shared" si="125"/>
        <v>#DIV/0!</v>
      </c>
      <c r="FZ13" s="197" t="e">
        <f t="shared" si="126"/>
        <v>#DIV/0!</v>
      </c>
      <c r="GA13" s="197" t="e">
        <f t="shared" si="127"/>
        <v>#DIV/0!</v>
      </c>
      <c r="GB13" s="197" t="e">
        <f t="shared" si="128"/>
        <v>#DIV/0!</v>
      </c>
      <c r="GC13" s="197" t="e">
        <f t="shared" si="129"/>
        <v>#DIV/0!</v>
      </c>
      <c r="GD13" s="198" t="e">
        <f t="shared" si="130"/>
        <v>#DIV/0!</v>
      </c>
    </row>
    <row r="14" spans="1:256" ht="15.75" customHeight="1" x14ac:dyDescent="0.15">
      <c r="A14" s="191">
        <v>12</v>
      </c>
      <c r="B14" s="273"/>
      <c r="C14" s="274"/>
      <c r="D14" s="274"/>
      <c r="E14" s="274"/>
      <c r="F14" s="274"/>
      <c r="G14" s="275"/>
      <c r="H14" s="275"/>
      <c r="I14" s="275"/>
      <c r="J14" s="275"/>
      <c r="K14" s="275"/>
      <c r="L14" s="166">
        <v>0</v>
      </c>
      <c r="M14" s="166">
        <v>0</v>
      </c>
      <c r="N14" s="166">
        <v>0</v>
      </c>
      <c r="O14" s="166">
        <v>0</v>
      </c>
      <c r="P14" s="166">
        <v>0</v>
      </c>
      <c r="Q14" s="166">
        <v>0</v>
      </c>
      <c r="R14" s="166">
        <v>0</v>
      </c>
      <c r="S14" s="166">
        <v>0</v>
      </c>
      <c r="T14" s="166">
        <v>0</v>
      </c>
      <c r="U14" s="166">
        <v>0</v>
      </c>
      <c r="V14" s="172">
        <f t="shared" si="6"/>
        <v>0</v>
      </c>
      <c r="W14" s="168">
        <f t="shared" si="7"/>
        <v>0</v>
      </c>
      <c r="X14" s="169">
        <v>0</v>
      </c>
      <c r="Y14" s="170">
        <v>0</v>
      </c>
      <c r="Z14" s="170">
        <v>0</v>
      </c>
      <c r="AA14" s="170">
        <v>0</v>
      </c>
      <c r="AB14" s="170">
        <v>0</v>
      </c>
      <c r="AC14" s="170">
        <v>0</v>
      </c>
      <c r="AD14" s="170">
        <v>0</v>
      </c>
      <c r="AE14" s="170">
        <v>0</v>
      </c>
      <c r="AF14" s="170">
        <v>0</v>
      </c>
      <c r="AG14" s="170">
        <v>0</v>
      </c>
      <c r="AH14" s="169">
        <v>0</v>
      </c>
      <c r="AI14" s="170">
        <v>0</v>
      </c>
      <c r="AJ14" s="170">
        <v>0</v>
      </c>
      <c r="AK14" s="170">
        <v>0</v>
      </c>
      <c r="AL14" s="170">
        <v>0</v>
      </c>
      <c r="AM14" s="170">
        <v>0</v>
      </c>
      <c r="AN14" s="170">
        <v>0</v>
      </c>
      <c r="AO14" s="170">
        <v>0</v>
      </c>
      <c r="AP14" s="170">
        <v>0</v>
      </c>
      <c r="AQ14" s="170">
        <v>0</v>
      </c>
      <c r="AR14" s="171">
        <f t="shared" si="8"/>
        <v>0</v>
      </c>
      <c r="AS14" s="169">
        <v>0</v>
      </c>
      <c r="AT14" s="170">
        <v>0</v>
      </c>
      <c r="AU14" s="170">
        <v>0</v>
      </c>
      <c r="AV14" s="170">
        <v>0</v>
      </c>
      <c r="AW14" s="170">
        <v>0</v>
      </c>
      <c r="AX14" s="170">
        <v>0</v>
      </c>
      <c r="AY14" s="170">
        <v>0</v>
      </c>
      <c r="AZ14" s="170">
        <v>0</v>
      </c>
      <c r="BA14" s="170">
        <v>0</v>
      </c>
      <c r="BB14" s="170">
        <v>0</v>
      </c>
      <c r="BC14" s="169">
        <v>0</v>
      </c>
      <c r="BD14" s="170">
        <v>0</v>
      </c>
      <c r="BE14" s="170">
        <v>0</v>
      </c>
      <c r="BF14" s="170">
        <v>0</v>
      </c>
      <c r="BG14" s="170">
        <v>0</v>
      </c>
      <c r="BH14" s="170">
        <v>0</v>
      </c>
      <c r="BI14" s="170">
        <v>0</v>
      </c>
      <c r="BJ14" s="170">
        <v>0</v>
      </c>
      <c r="BK14" s="170">
        <v>0</v>
      </c>
      <c r="BL14" s="170">
        <v>0</v>
      </c>
      <c r="BM14" s="172" t="e">
        <f t="shared" si="9"/>
        <v>#DIV/0!</v>
      </c>
      <c r="BN14" s="271" t="e">
        <f t="shared" si="10"/>
        <v>#DIV/0!</v>
      </c>
      <c r="BO14" s="169" t="e">
        <f t="shared" si="11"/>
        <v>#DIV/0!</v>
      </c>
      <c r="BP14" s="170" t="e">
        <f t="shared" si="12"/>
        <v>#DIV/0!</v>
      </c>
      <c r="BQ14" s="170" t="e">
        <f t="shared" si="13"/>
        <v>#DIV/0!</v>
      </c>
      <c r="BR14" s="170" t="e">
        <f t="shared" si="14"/>
        <v>#DIV/0!</v>
      </c>
      <c r="BS14" s="170" t="e">
        <f t="shared" si="15"/>
        <v>#DIV/0!</v>
      </c>
      <c r="BT14" s="170" t="e">
        <f t="shared" si="16"/>
        <v>#DIV/0!</v>
      </c>
      <c r="BU14" s="170" t="e">
        <f t="shared" si="17"/>
        <v>#DIV/0!</v>
      </c>
      <c r="BV14" s="170" t="e">
        <f t="shared" si="18"/>
        <v>#DIV/0!</v>
      </c>
      <c r="BW14" s="170" t="e">
        <f t="shared" si="19"/>
        <v>#DIV/0!</v>
      </c>
      <c r="BX14" s="170" t="e">
        <f t="shared" si="20"/>
        <v>#DIV/0!</v>
      </c>
      <c r="BY14" s="169" t="e">
        <f t="shared" si="21"/>
        <v>#DIV/0!</v>
      </c>
      <c r="BZ14" s="170" t="e">
        <f t="shared" si="22"/>
        <v>#DIV/0!</v>
      </c>
      <c r="CA14" s="170" t="e">
        <f t="shared" si="23"/>
        <v>#DIV/0!</v>
      </c>
      <c r="CB14" s="170" t="e">
        <f t="shared" si="24"/>
        <v>#DIV/0!</v>
      </c>
      <c r="CC14" s="170" t="e">
        <f t="shared" si="25"/>
        <v>#DIV/0!</v>
      </c>
      <c r="CD14" s="170" t="e">
        <f t="shared" si="26"/>
        <v>#DIV/0!</v>
      </c>
      <c r="CE14" s="170" t="e">
        <f t="shared" si="27"/>
        <v>#DIV/0!</v>
      </c>
      <c r="CF14" s="170" t="e">
        <f t="shared" si="28"/>
        <v>#DIV/0!</v>
      </c>
      <c r="CG14" s="170" t="e">
        <f t="shared" si="29"/>
        <v>#DIV/0!</v>
      </c>
      <c r="CH14" s="170" t="e">
        <f t="shared" si="30"/>
        <v>#DIV/0!</v>
      </c>
      <c r="CI14" s="174" t="e">
        <f t="shared" si="31"/>
        <v>#DIV/0!</v>
      </c>
      <c r="CJ14" s="169" t="e">
        <f t="shared" si="32"/>
        <v>#DIV/0!</v>
      </c>
      <c r="CK14" s="170" t="e">
        <f t="shared" si="33"/>
        <v>#DIV/0!</v>
      </c>
      <c r="CL14" s="170" t="e">
        <f t="shared" si="34"/>
        <v>#DIV/0!</v>
      </c>
      <c r="CM14" s="170" t="e">
        <f t="shared" si="35"/>
        <v>#DIV/0!</v>
      </c>
      <c r="CN14" s="170" t="e">
        <f t="shared" si="36"/>
        <v>#DIV/0!</v>
      </c>
      <c r="CO14" s="170" t="e">
        <f t="shared" si="37"/>
        <v>#DIV/0!</v>
      </c>
      <c r="CP14" s="170" t="e">
        <f t="shared" si="38"/>
        <v>#DIV/0!</v>
      </c>
      <c r="CQ14" s="170" t="e">
        <f t="shared" si="39"/>
        <v>#DIV/0!</v>
      </c>
      <c r="CR14" s="170" t="e">
        <f t="shared" si="40"/>
        <v>#DIV/0!</v>
      </c>
      <c r="CS14" s="170" t="e">
        <f t="shared" si="41"/>
        <v>#DIV/0!</v>
      </c>
      <c r="CT14" s="169" t="e">
        <f t="shared" si="42"/>
        <v>#DIV/0!</v>
      </c>
      <c r="CU14" s="170" t="e">
        <f t="shared" si="43"/>
        <v>#DIV/0!</v>
      </c>
      <c r="CV14" s="170" t="e">
        <f t="shared" si="44"/>
        <v>#DIV/0!</v>
      </c>
      <c r="CW14" s="170" t="e">
        <f t="shared" si="45"/>
        <v>#DIV/0!</v>
      </c>
      <c r="CX14" s="170" t="e">
        <f t="shared" si="46"/>
        <v>#DIV/0!</v>
      </c>
      <c r="CY14" s="170" t="e">
        <f t="shared" si="47"/>
        <v>#DIV/0!</v>
      </c>
      <c r="CZ14" s="170" t="e">
        <f t="shared" si="48"/>
        <v>#DIV/0!</v>
      </c>
      <c r="DA14" s="170" t="e">
        <f t="shared" si="49"/>
        <v>#DIV/0!</v>
      </c>
      <c r="DB14" s="170" t="e">
        <f t="shared" si="50"/>
        <v>#DIV/0!</v>
      </c>
      <c r="DC14" s="170" t="e">
        <f t="shared" si="51"/>
        <v>#DIV/0!</v>
      </c>
      <c r="DD14" s="175" t="e">
        <f t="shared" si="52"/>
        <v>#DIV/0!</v>
      </c>
      <c r="DE14" s="176" t="e">
        <f t="shared" si="53"/>
        <v>#DIV/0!</v>
      </c>
      <c r="DF14" s="177" t="e">
        <f t="shared" si="54"/>
        <v>#DIV/0!</v>
      </c>
      <c r="DG14" s="166" t="e">
        <f t="shared" si="55"/>
        <v>#DIV/0!</v>
      </c>
      <c r="DH14" s="166" t="e">
        <f t="shared" si="56"/>
        <v>#DIV/0!</v>
      </c>
      <c r="DI14" s="166" t="e">
        <f t="shared" si="57"/>
        <v>#DIV/0!</v>
      </c>
      <c r="DJ14" s="166" t="e">
        <f t="shared" si="58"/>
        <v>#DIV/0!</v>
      </c>
      <c r="DK14" s="166" t="e">
        <f t="shared" si="59"/>
        <v>#DIV/0!</v>
      </c>
      <c r="DL14" s="166" t="e">
        <f t="shared" si="60"/>
        <v>#DIV/0!</v>
      </c>
      <c r="DM14" s="166" t="e">
        <f t="shared" si="61"/>
        <v>#DIV/0!</v>
      </c>
      <c r="DN14" s="166" t="e">
        <f t="shared" si="62"/>
        <v>#DIV/0!</v>
      </c>
      <c r="DO14" s="166" t="e">
        <f t="shared" si="63"/>
        <v>#DIV/0!</v>
      </c>
      <c r="DP14" s="177" t="e">
        <f t="shared" si="64"/>
        <v>#DIV/0!</v>
      </c>
      <c r="DQ14" s="166" t="e">
        <f t="shared" si="65"/>
        <v>#DIV/0!</v>
      </c>
      <c r="DR14" s="166" t="e">
        <f t="shared" si="66"/>
        <v>#DIV/0!</v>
      </c>
      <c r="DS14" s="166" t="e">
        <f t="shared" si="67"/>
        <v>#DIV/0!</v>
      </c>
      <c r="DT14" s="166" t="e">
        <f t="shared" si="68"/>
        <v>#DIV/0!</v>
      </c>
      <c r="DU14" s="166" t="e">
        <f t="shared" si="69"/>
        <v>#DIV/0!</v>
      </c>
      <c r="DV14" s="166" t="e">
        <f t="shared" si="70"/>
        <v>#DIV/0!</v>
      </c>
      <c r="DW14" s="166" t="e">
        <f t="shared" si="71"/>
        <v>#DIV/0!</v>
      </c>
      <c r="DX14" s="166" t="e">
        <f t="shared" si="72"/>
        <v>#DIV/0!</v>
      </c>
      <c r="DY14" s="166" t="e">
        <f t="shared" si="73"/>
        <v>#DIV/0!</v>
      </c>
      <c r="DZ14" s="178" t="e">
        <f t="shared" si="74"/>
        <v>#DIV/0!</v>
      </c>
      <c r="EA14" s="177" t="e">
        <f t="shared" si="75"/>
        <v>#DIV/0!</v>
      </c>
      <c r="EB14" s="166" t="e">
        <f t="shared" si="76"/>
        <v>#DIV/0!</v>
      </c>
      <c r="EC14" s="166" t="e">
        <f t="shared" si="77"/>
        <v>#DIV/0!</v>
      </c>
      <c r="ED14" s="166" t="e">
        <f t="shared" si="78"/>
        <v>#DIV/0!</v>
      </c>
      <c r="EE14" s="166" t="e">
        <f t="shared" si="79"/>
        <v>#DIV/0!</v>
      </c>
      <c r="EF14" s="166" t="e">
        <f t="shared" si="80"/>
        <v>#DIV/0!</v>
      </c>
      <c r="EG14" s="166" t="e">
        <f t="shared" si="81"/>
        <v>#DIV/0!</v>
      </c>
      <c r="EH14" s="166" t="e">
        <f t="shared" si="82"/>
        <v>#DIV/0!</v>
      </c>
      <c r="EI14" s="166" t="e">
        <f t="shared" si="83"/>
        <v>#DIV/0!</v>
      </c>
      <c r="EJ14" s="166" t="e">
        <f t="shared" si="84"/>
        <v>#DIV/0!</v>
      </c>
      <c r="EK14" s="177" t="e">
        <f t="shared" si="85"/>
        <v>#DIV/0!</v>
      </c>
      <c r="EL14" s="166" t="e">
        <f t="shared" si="86"/>
        <v>#DIV/0!</v>
      </c>
      <c r="EM14" s="166" t="e">
        <f t="shared" si="87"/>
        <v>#DIV/0!</v>
      </c>
      <c r="EN14" s="166" t="e">
        <f t="shared" si="88"/>
        <v>#DIV/0!</v>
      </c>
      <c r="EO14" s="276" t="e">
        <f t="shared" si="89"/>
        <v>#DIV/0!</v>
      </c>
      <c r="EP14" s="166" t="e">
        <f t="shared" si="90"/>
        <v>#DIV/0!</v>
      </c>
      <c r="EQ14" s="166" t="e">
        <f t="shared" si="91"/>
        <v>#DIV/0!</v>
      </c>
      <c r="ER14" s="166" t="e">
        <f t="shared" si="92"/>
        <v>#DIV/0!</v>
      </c>
      <c r="ES14" s="166" t="e">
        <f t="shared" si="93"/>
        <v>#DIV/0!</v>
      </c>
      <c r="ET14" s="179" t="e">
        <f t="shared" si="94"/>
        <v>#DIV/0!</v>
      </c>
      <c r="EW14" s="1713"/>
      <c r="EX14" s="195" t="e">
        <f t="shared" si="98"/>
        <v>#DIV/0!</v>
      </c>
      <c r="EY14" s="278" t="e">
        <f t="shared" si="99"/>
        <v>#DIV/0!</v>
      </c>
      <c r="EZ14" s="278" t="e">
        <f t="shared" si="100"/>
        <v>#DIV/0!</v>
      </c>
      <c r="FA14" s="278" t="e">
        <f t="shared" si="101"/>
        <v>#DIV/0!</v>
      </c>
      <c r="FB14" s="278" t="e">
        <f t="shared" si="102"/>
        <v>#DIV/0!</v>
      </c>
      <c r="FC14" s="278" t="e">
        <f t="shared" si="103"/>
        <v>#DIV/0!</v>
      </c>
      <c r="FD14" s="278" t="e">
        <f t="shared" si="104"/>
        <v>#DIV/0!</v>
      </c>
      <c r="FE14" s="278" t="e">
        <f t="shared" si="105"/>
        <v>#DIV/0!</v>
      </c>
      <c r="FF14" s="278" t="e">
        <f t="shared" si="106"/>
        <v>#DIV/0!</v>
      </c>
      <c r="FG14" s="278" t="e">
        <f t="shared" si="107"/>
        <v>#DIV/0!</v>
      </c>
      <c r="FH14" s="278" t="e">
        <f t="shared" si="108"/>
        <v>#DIV/0!</v>
      </c>
      <c r="FI14" s="279" t="e">
        <f t="shared" si="109"/>
        <v>#DIV/0!</v>
      </c>
      <c r="FJ14" s="200" t="e">
        <f t="shared" si="110"/>
        <v>#DIV/0!</v>
      </c>
      <c r="FK14" s="201" t="e">
        <f t="shared" si="111"/>
        <v>#DIV/0!</v>
      </c>
      <c r="FL14" s="201" t="e">
        <f t="shared" si="112"/>
        <v>#DIV/0!</v>
      </c>
      <c r="FM14" s="201" t="e">
        <f t="shared" si="113"/>
        <v>#DIV/0!</v>
      </c>
      <c r="FN14" s="201" t="e">
        <f t="shared" si="114"/>
        <v>#DIV/0!</v>
      </c>
      <c r="FO14" s="201" t="e">
        <f t="shared" si="115"/>
        <v>#DIV/0!</v>
      </c>
      <c r="FP14" s="201" t="e">
        <f t="shared" si="116"/>
        <v>#DIV/0!</v>
      </c>
      <c r="FQ14" s="201" t="e">
        <f t="shared" si="117"/>
        <v>#DIV/0!</v>
      </c>
      <c r="FR14" s="201" t="e">
        <f t="shared" si="118"/>
        <v>#DIV/0!</v>
      </c>
      <c r="FS14" s="201" t="e">
        <f t="shared" si="119"/>
        <v>#DIV/0!</v>
      </c>
      <c r="FT14" s="280" t="e">
        <f t="shared" si="120"/>
        <v>#DIV/0!</v>
      </c>
      <c r="FU14" s="281" t="e">
        <f t="shared" si="121"/>
        <v>#DIV/0!</v>
      </c>
      <c r="FV14" s="197" t="e">
        <f t="shared" si="122"/>
        <v>#DIV/0!</v>
      </c>
      <c r="FW14" s="197" t="e">
        <f t="shared" si="123"/>
        <v>#DIV/0!</v>
      </c>
      <c r="FX14" s="197" t="e">
        <f t="shared" si="124"/>
        <v>#DIV/0!</v>
      </c>
      <c r="FY14" s="197" t="e">
        <f t="shared" si="125"/>
        <v>#DIV/0!</v>
      </c>
      <c r="FZ14" s="197" t="e">
        <f t="shared" si="126"/>
        <v>#DIV/0!</v>
      </c>
      <c r="GA14" s="197" t="e">
        <f t="shared" si="127"/>
        <v>#DIV/0!</v>
      </c>
      <c r="GB14" s="197" t="e">
        <f t="shared" si="128"/>
        <v>#DIV/0!</v>
      </c>
      <c r="GC14" s="197" t="e">
        <f t="shared" si="129"/>
        <v>#DIV/0!</v>
      </c>
      <c r="GD14" s="198" t="e">
        <f t="shared" si="130"/>
        <v>#DIV/0!</v>
      </c>
    </row>
    <row r="15" spans="1:256" ht="15.75" customHeight="1" x14ac:dyDescent="0.15">
      <c r="A15" s="191">
        <v>14</v>
      </c>
      <c r="B15" s="273"/>
      <c r="C15" s="274"/>
      <c r="D15" s="274"/>
      <c r="E15" s="274"/>
      <c r="F15" s="274"/>
      <c r="G15" s="275"/>
      <c r="H15" s="275"/>
      <c r="I15" s="275"/>
      <c r="J15" s="275"/>
      <c r="K15" s="275"/>
      <c r="L15" s="166">
        <v>0</v>
      </c>
      <c r="M15" s="166">
        <v>0</v>
      </c>
      <c r="N15" s="166">
        <v>0</v>
      </c>
      <c r="O15" s="166">
        <v>0</v>
      </c>
      <c r="P15" s="166">
        <v>0</v>
      </c>
      <c r="Q15" s="166">
        <v>0</v>
      </c>
      <c r="R15" s="166">
        <v>0</v>
      </c>
      <c r="S15" s="166">
        <v>0</v>
      </c>
      <c r="T15" s="166">
        <v>0</v>
      </c>
      <c r="U15" s="166">
        <v>0</v>
      </c>
      <c r="V15" s="172">
        <f t="shared" si="6"/>
        <v>0</v>
      </c>
      <c r="W15" s="168">
        <f t="shared" si="7"/>
        <v>0</v>
      </c>
      <c r="X15" s="169">
        <v>0</v>
      </c>
      <c r="Y15" s="170">
        <v>0</v>
      </c>
      <c r="Z15" s="170">
        <v>0</v>
      </c>
      <c r="AA15" s="170">
        <v>0</v>
      </c>
      <c r="AB15" s="170">
        <v>0</v>
      </c>
      <c r="AC15" s="170">
        <v>0</v>
      </c>
      <c r="AD15" s="170">
        <v>0</v>
      </c>
      <c r="AE15" s="170">
        <v>0</v>
      </c>
      <c r="AF15" s="170">
        <v>0</v>
      </c>
      <c r="AG15" s="170">
        <v>0</v>
      </c>
      <c r="AH15" s="169">
        <v>0</v>
      </c>
      <c r="AI15" s="170">
        <v>0</v>
      </c>
      <c r="AJ15" s="170">
        <v>0</v>
      </c>
      <c r="AK15" s="170">
        <v>0</v>
      </c>
      <c r="AL15" s="170">
        <v>0</v>
      </c>
      <c r="AM15" s="170">
        <v>0</v>
      </c>
      <c r="AN15" s="170">
        <v>0</v>
      </c>
      <c r="AO15" s="170">
        <v>0</v>
      </c>
      <c r="AP15" s="170">
        <v>0</v>
      </c>
      <c r="AQ15" s="170">
        <v>0</v>
      </c>
      <c r="AR15" s="171">
        <f t="shared" si="8"/>
        <v>0</v>
      </c>
      <c r="AS15" s="169">
        <v>0</v>
      </c>
      <c r="AT15" s="170">
        <v>0</v>
      </c>
      <c r="AU15" s="170">
        <v>0</v>
      </c>
      <c r="AV15" s="170">
        <v>0</v>
      </c>
      <c r="AW15" s="170">
        <v>0</v>
      </c>
      <c r="AX15" s="170">
        <v>0</v>
      </c>
      <c r="AY15" s="170">
        <v>0</v>
      </c>
      <c r="AZ15" s="170">
        <v>0</v>
      </c>
      <c r="BA15" s="170">
        <v>0</v>
      </c>
      <c r="BB15" s="170">
        <v>0</v>
      </c>
      <c r="BC15" s="169">
        <v>0</v>
      </c>
      <c r="BD15" s="170">
        <v>0</v>
      </c>
      <c r="BE15" s="170">
        <v>0</v>
      </c>
      <c r="BF15" s="170">
        <v>0</v>
      </c>
      <c r="BG15" s="170">
        <v>0</v>
      </c>
      <c r="BH15" s="170">
        <v>0</v>
      </c>
      <c r="BI15" s="170">
        <v>0</v>
      </c>
      <c r="BJ15" s="170">
        <v>0</v>
      </c>
      <c r="BK15" s="170">
        <v>0</v>
      </c>
      <c r="BL15" s="170">
        <v>0</v>
      </c>
      <c r="BM15" s="172" t="e">
        <f t="shared" si="9"/>
        <v>#DIV/0!</v>
      </c>
      <c r="BN15" s="271" t="e">
        <f t="shared" si="10"/>
        <v>#DIV/0!</v>
      </c>
      <c r="BO15" s="169" t="e">
        <f t="shared" si="11"/>
        <v>#DIV/0!</v>
      </c>
      <c r="BP15" s="170" t="e">
        <f t="shared" si="12"/>
        <v>#DIV/0!</v>
      </c>
      <c r="BQ15" s="170" t="e">
        <f t="shared" si="13"/>
        <v>#DIV/0!</v>
      </c>
      <c r="BR15" s="170" t="e">
        <f t="shared" si="14"/>
        <v>#DIV/0!</v>
      </c>
      <c r="BS15" s="170" t="e">
        <f t="shared" si="15"/>
        <v>#DIV/0!</v>
      </c>
      <c r="BT15" s="170" t="e">
        <f t="shared" si="16"/>
        <v>#DIV/0!</v>
      </c>
      <c r="BU15" s="170" t="e">
        <f t="shared" si="17"/>
        <v>#DIV/0!</v>
      </c>
      <c r="BV15" s="170" t="e">
        <f t="shared" si="18"/>
        <v>#DIV/0!</v>
      </c>
      <c r="BW15" s="170" t="e">
        <f t="shared" si="19"/>
        <v>#DIV/0!</v>
      </c>
      <c r="BX15" s="170" t="e">
        <f t="shared" si="20"/>
        <v>#DIV/0!</v>
      </c>
      <c r="BY15" s="169" t="e">
        <f t="shared" si="21"/>
        <v>#DIV/0!</v>
      </c>
      <c r="BZ15" s="170" t="e">
        <f t="shared" si="22"/>
        <v>#DIV/0!</v>
      </c>
      <c r="CA15" s="170" t="e">
        <f t="shared" si="23"/>
        <v>#DIV/0!</v>
      </c>
      <c r="CB15" s="170" t="e">
        <f t="shared" si="24"/>
        <v>#DIV/0!</v>
      </c>
      <c r="CC15" s="170" t="e">
        <f t="shared" si="25"/>
        <v>#DIV/0!</v>
      </c>
      <c r="CD15" s="170" t="e">
        <f t="shared" si="26"/>
        <v>#DIV/0!</v>
      </c>
      <c r="CE15" s="170" t="e">
        <f t="shared" si="27"/>
        <v>#DIV/0!</v>
      </c>
      <c r="CF15" s="170" t="e">
        <f t="shared" si="28"/>
        <v>#DIV/0!</v>
      </c>
      <c r="CG15" s="170" t="e">
        <f t="shared" si="29"/>
        <v>#DIV/0!</v>
      </c>
      <c r="CH15" s="170" t="e">
        <f t="shared" si="30"/>
        <v>#DIV/0!</v>
      </c>
      <c r="CI15" s="174" t="e">
        <f t="shared" si="31"/>
        <v>#DIV/0!</v>
      </c>
      <c r="CJ15" s="169" t="e">
        <f t="shared" si="32"/>
        <v>#DIV/0!</v>
      </c>
      <c r="CK15" s="170" t="e">
        <f t="shared" si="33"/>
        <v>#DIV/0!</v>
      </c>
      <c r="CL15" s="170" t="e">
        <f t="shared" si="34"/>
        <v>#DIV/0!</v>
      </c>
      <c r="CM15" s="170" t="e">
        <f t="shared" si="35"/>
        <v>#DIV/0!</v>
      </c>
      <c r="CN15" s="170" t="e">
        <f t="shared" si="36"/>
        <v>#DIV/0!</v>
      </c>
      <c r="CO15" s="170" t="e">
        <f t="shared" si="37"/>
        <v>#DIV/0!</v>
      </c>
      <c r="CP15" s="170" t="e">
        <f t="shared" si="38"/>
        <v>#DIV/0!</v>
      </c>
      <c r="CQ15" s="170" t="e">
        <f t="shared" si="39"/>
        <v>#DIV/0!</v>
      </c>
      <c r="CR15" s="170" t="e">
        <f t="shared" si="40"/>
        <v>#DIV/0!</v>
      </c>
      <c r="CS15" s="170" t="e">
        <f t="shared" si="41"/>
        <v>#DIV/0!</v>
      </c>
      <c r="CT15" s="169" t="e">
        <f t="shared" si="42"/>
        <v>#DIV/0!</v>
      </c>
      <c r="CU15" s="170" t="e">
        <f t="shared" si="43"/>
        <v>#DIV/0!</v>
      </c>
      <c r="CV15" s="170" t="e">
        <f t="shared" si="44"/>
        <v>#DIV/0!</v>
      </c>
      <c r="CW15" s="170" t="e">
        <f t="shared" si="45"/>
        <v>#DIV/0!</v>
      </c>
      <c r="CX15" s="170" t="e">
        <f t="shared" si="46"/>
        <v>#DIV/0!</v>
      </c>
      <c r="CY15" s="170" t="e">
        <f t="shared" si="47"/>
        <v>#DIV/0!</v>
      </c>
      <c r="CZ15" s="170" t="e">
        <f t="shared" si="48"/>
        <v>#DIV/0!</v>
      </c>
      <c r="DA15" s="170" t="e">
        <f t="shared" si="49"/>
        <v>#DIV/0!</v>
      </c>
      <c r="DB15" s="170" t="e">
        <f t="shared" si="50"/>
        <v>#DIV/0!</v>
      </c>
      <c r="DC15" s="170" t="e">
        <f t="shared" si="51"/>
        <v>#DIV/0!</v>
      </c>
      <c r="DD15" s="175" t="e">
        <f t="shared" si="52"/>
        <v>#DIV/0!</v>
      </c>
      <c r="DE15" s="176" t="e">
        <f t="shared" si="53"/>
        <v>#DIV/0!</v>
      </c>
      <c r="DF15" s="177" t="e">
        <f t="shared" si="54"/>
        <v>#DIV/0!</v>
      </c>
      <c r="DG15" s="166" t="e">
        <f t="shared" si="55"/>
        <v>#DIV/0!</v>
      </c>
      <c r="DH15" s="166" t="e">
        <f t="shared" si="56"/>
        <v>#DIV/0!</v>
      </c>
      <c r="DI15" s="166" t="e">
        <f t="shared" si="57"/>
        <v>#DIV/0!</v>
      </c>
      <c r="DJ15" s="166" t="e">
        <f t="shared" si="58"/>
        <v>#DIV/0!</v>
      </c>
      <c r="DK15" s="166" t="e">
        <f t="shared" si="59"/>
        <v>#DIV/0!</v>
      </c>
      <c r="DL15" s="166" t="e">
        <f t="shared" si="60"/>
        <v>#DIV/0!</v>
      </c>
      <c r="DM15" s="166" t="e">
        <f t="shared" si="61"/>
        <v>#DIV/0!</v>
      </c>
      <c r="DN15" s="166" t="e">
        <f t="shared" si="62"/>
        <v>#DIV/0!</v>
      </c>
      <c r="DO15" s="166" t="e">
        <f t="shared" si="63"/>
        <v>#DIV/0!</v>
      </c>
      <c r="DP15" s="177" t="e">
        <f t="shared" si="64"/>
        <v>#DIV/0!</v>
      </c>
      <c r="DQ15" s="166" t="e">
        <f t="shared" si="65"/>
        <v>#DIV/0!</v>
      </c>
      <c r="DR15" s="166" t="e">
        <f t="shared" si="66"/>
        <v>#DIV/0!</v>
      </c>
      <c r="DS15" s="166" t="e">
        <f t="shared" si="67"/>
        <v>#DIV/0!</v>
      </c>
      <c r="DT15" s="166" t="e">
        <f t="shared" si="68"/>
        <v>#DIV/0!</v>
      </c>
      <c r="DU15" s="166" t="e">
        <f t="shared" si="69"/>
        <v>#DIV/0!</v>
      </c>
      <c r="DV15" s="166" t="e">
        <f t="shared" si="70"/>
        <v>#DIV/0!</v>
      </c>
      <c r="DW15" s="166" t="e">
        <f t="shared" si="71"/>
        <v>#DIV/0!</v>
      </c>
      <c r="DX15" s="166" t="e">
        <f t="shared" si="72"/>
        <v>#DIV/0!</v>
      </c>
      <c r="DY15" s="166" t="e">
        <f t="shared" si="73"/>
        <v>#DIV/0!</v>
      </c>
      <c r="DZ15" s="178" t="e">
        <f t="shared" si="74"/>
        <v>#DIV/0!</v>
      </c>
      <c r="EA15" s="177" t="e">
        <f t="shared" si="75"/>
        <v>#DIV/0!</v>
      </c>
      <c r="EB15" s="166" t="e">
        <f t="shared" si="76"/>
        <v>#DIV/0!</v>
      </c>
      <c r="EC15" s="166" t="e">
        <f t="shared" si="77"/>
        <v>#DIV/0!</v>
      </c>
      <c r="ED15" s="166" t="e">
        <f t="shared" si="78"/>
        <v>#DIV/0!</v>
      </c>
      <c r="EE15" s="166" t="e">
        <f t="shared" si="79"/>
        <v>#DIV/0!</v>
      </c>
      <c r="EF15" s="166" t="e">
        <f t="shared" si="80"/>
        <v>#DIV/0!</v>
      </c>
      <c r="EG15" s="166" t="e">
        <f t="shared" si="81"/>
        <v>#DIV/0!</v>
      </c>
      <c r="EH15" s="166" t="e">
        <f t="shared" si="82"/>
        <v>#DIV/0!</v>
      </c>
      <c r="EI15" s="166" t="e">
        <f t="shared" si="83"/>
        <v>#DIV/0!</v>
      </c>
      <c r="EJ15" s="166" t="e">
        <f t="shared" si="84"/>
        <v>#DIV/0!</v>
      </c>
      <c r="EK15" s="177" t="e">
        <f t="shared" si="85"/>
        <v>#DIV/0!</v>
      </c>
      <c r="EL15" s="166" t="e">
        <f t="shared" si="86"/>
        <v>#DIV/0!</v>
      </c>
      <c r="EM15" s="166" t="e">
        <f t="shared" si="87"/>
        <v>#DIV/0!</v>
      </c>
      <c r="EN15" s="166" t="e">
        <f t="shared" si="88"/>
        <v>#DIV/0!</v>
      </c>
      <c r="EO15" s="276" t="e">
        <f t="shared" si="89"/>
        <v>#DIV/0!</v>
      </c>
      <c r="EP15" s="166" t="e">
        <f t="shared" si="90"/>
        <v>#DIV/0!</v>
      </c>
      <c r="EQ15" s="166" t="e">
        <f t="shared" si="91"/>
        <v>#DIV/0!</v>
      </c>
      <c r="ER15" s="166" t="e">
        <f t="shared" si="92"/>
        <v>#DIV/0!</v>
      </c>
      <c r="ES15" s="166" t="e">
        <f t="shared" si="93"/>
        <v>#DIV/0!</v>
      </c>
      <c r="ET15" s="179" t="e">
        <f t="shared" si="94"/>
        <v>#DIV/0!</v>
      </c>
      <c r="EW15" s="1713"/>
      <c r="EX15" s="195" t="e">
        <f t="shared" si="98"/>
        <v>#DIV/0!</v>
      </c>
      <c r="EY15" s="278" t="e">
        <f t="shared" si="99"/>
        <v>#DIV/0!</v>
      </c>
      <c r="EZ15" s="278" t="e">
        <f t="shared" si="100"/>
        <v>#DIV/0!</v>
      </c>
      <c r="FA15" s="278" t="e">
        <f t="shared" si="101"/>
        <v>#DIV/0!</v>
      </c>
      <c r="FB15" s="278" t="e">
        <f t="shared" si="102"/>
        <v>#DIV/0!</v>
      </c>
      <c r="FC15" s="278" t="e">
        <f t="shared" si="103"/>
        <v>#DIV/0!</v>
      </c>
      <c r="FD15" s="278" t="e">
        <f t="shared" si="104"/>
        <v>#DIV/0!</v>
      </c>
      <c r="FE15" s="278" t="e">
        <f t="shared" si="105"/>
        <v>#DIV/0!</v>
      </c>
      <c r="FF15" s="278" t="e">
        <f t="shared" si="106"/>
        <v>#DIV/0!</v>
      </c>
      <c r="FG15" s="278" t="e">
        <f t="shared" si="107"/>
        <v>#DIV/0!</v>
      </c>
      <c r="FH15" s="278" t="e">
        <f t="shared" si="108"/>
        <v>#DIV/0!</v>
      </c>
      <c r="FI15" s="279" t="e">
        <f t="shared" si="109"/>
        <v>#DIV/0!</v>
      </c>
      <c r="FJ15" s="200" t="e">
        <f t="shared" si="110"/>
        <v>#DIV/0!</v>
      </c>
      <c r="FK15" s="201" t="e">
        <f t="shared" si="111"/>
        <v>#DIV/0!</v>
      </c>
      <c r="FL15" s="201" t="e">
        <f t="shared" si="112"/>
        <v>#DIV/0!</v>
      </c>
      <c r="FM15" s="201" t="e">
        <f t="shared" si="113"/>
        <v>#DIV/0!</v>
      </c>
      <c r="FN15" s="201" t="e">
        <f t="shared" si="114"/>
        <v>#DIV/0!</v>
      </c>
      <c r="FO15" s="201" t="e">
        <f t="shared" si="115"/>
        <v>#DIV/0!</v>
      </c>
      <c r="FP15" s="201" t="e">
        <f t="shared" si="116"/>
        <v>#DIV/0!</v>
      </c>
      <c r="FQ15" s="201" t="e">
        <f t="shared" si="117"/>
        <v>#DIV/0!</v>
      </c>
      <c r="FR15" s="201" t="e">
        <f t="shared" si="118"/>
        <v>#DIV/0!</v>
      </c>
      <c r="FS15" s="201" t="e">
        <f t="shared" si="119"/>
        <v>#DIV/0!</v>
      </c>
      <c r="FT15" s="280" t="e">
        <f t="shared" si="120"/>
        <v>#DIV/0!</v>
      </c>
      <c r="FU15" s="281" t="e">
        <f t="shared" si="121"/>
        <v>#DIV/0!</v>
      </c>
      <c r="FV15" s="197" t="e">
        <f t="shared" si="122"/>
        <v>#DIV/0!</v>
      </c>
      <c r="FW15" s="197" t="e">
        <f t="shared" si="123"/>
        <v>#DIV/0!</v>
      </c>
      <c r="FX15" s="197" t="e">
        <f t="shared" si="124"/>
        <v>#DIV/0!</v>
      </c>
      <c r="FY15" s="197" t="e">
        <f t="shared" si="125"/>
        <v>#DIV/0!</v>
      </c>
      <c r="FZ15" s="197" t="e">
        <f t="shared" si="126"/>
        <v>#DIV/0!</v>
      </c>
      <c r="GA15" s="197" t="e">
        <f t="shared" si="127"/>
        <v>#DIV/0!</v>
      </c>
      <c r="GB15" s="197" t="e">
        <f t="shared" si="128"/>
        <v>#DIV/0!</v>
      </c>
      <c r="GC15" s="197" t="e">
        <f t="shared" si="129"/>
        <v>#DIV/0!</v>
      </c>
      <c r="GD15" s="198" t="e">
        <f t="shared" si="130"/>
        <v>#DIV/0!</v>
      </c>
    </row>
    <row r="16" spans="1:256" ht="15.75" customHeight="1" x14ac:dyDescent="0.15">
      <c r="A16" s="191">
        <v>16</v>
      </c>
      <c r="B16" s="273"/>
      <c r="C16" s="274"/>
      <c r="D16" s="274"/>
      <c r="E16" s="274"/>
      <c r="F16" s="274"/>
      <c r="G16" s="275"/>
      <c r="H16" s="275"/>
      <c r="I16" s="275"/>
      <c r="J16" s="275"/>
      <c r="K16" s="275"/>
      <c r="L16" s="166">
        <v>0</v>
      </c>
      <c r="M16" s="166">
        <v>0</v>
      </c>
      <c r="N16" s="166">
        <v>0</v>
      </c>
      <c r="O16" s="166">
        <v>0</v>
      </c>
      <c r="P16" s="166">
        <v>0</v>
      </c>
      <c r="Q16" s="166">
        <v>0</v>
      </c>
      <c r="R16" s="166">
        <v>0</v>
      </c>
      <c r="S16" s="166">
        <v>0</v>
      </c>
      <c r="T16" s="166">
        <v>0</v>
      </c>
      <c r="U16" s="166">
        <v>0</v>
      </c>
      <c r="V16" s="172">
        <f t="shared" si="6"/>
        <v>0</v>
      </c>
      <c r="W16" s="168">
        <f t="shared" si="7"/>
        <v>0</v>
      </c>
      <c r="X16" s="169">
        <v>0</v>
      </c>
      <c r="Y16" s="170">
        <v>0</v>
      </c>
      <c r="Z16" s="170">
        <v>0</v>
      </c>
      <c r="AA16" s="170">
        <v>0</v>
      </c>
      <c r="AB16" s="170">
        <v>0</v>
      </c>
      <c r="AC16" s="170">
        <v>0</v>
      </c>
      <c r="AD16" s="170">
        <v>0</v>
      </c>
      <c r="AE16" s="170">
        <v>0</v>
      </c>
      <c r="AF16" s="170">
        <v>0</v>
      </c>
      <c r="AG16" s="170">
        <v>0</v>
      </c>
      <c r="AH16" s="169">
        <v>0</v>
      </c>
      <c r="AI16" s="170">
        <v>0</v>
      </c>
      <c r="AJ16" s="170">
        <v>0</v>
      </c>
      <c r="AK16" s="170">
        <v>0</v>
      </c>
      <c r="AL16" s="170">
        <v>0</v>
      </c>
      <c r="AM16" s="170">
        <v>0</v>
      </c>
      <c r="AN16" s="170">
        <v>0</v>
      </c>
      <c r="AO16" s="170">
        <v>0</v>
      </c>
      <c r="AP16" s="170">
        <v>0</v>
      </c>
      <c r="AQ16" s="170">
        <v>0</v>
      </c>
      <c r="AR16" s="171">
        <f t="shared" si="8"/>
        <v>0</v>
      </c>
      <c r="AS16" s="169">
        <v>0</v>
      </c>
      <c r="AT16" s="170">
        <v>0</v>
      </c>
      <c r="AU16" s="170">
        <v>0</v>
      </c>
      <c r="AV16" s="170">
        <v>0</v>
      </c>
      <c r="AW16" s="170">
        <v>0</v>
      </c>
      <c r="AX16" s="170">
        <v>0</v>
      </c>
      <c r="AY16" s="170">
        <v>0</v>
      </c>
      <c r="AZ16" s="170">
        <v>0</v>
      </c>
      <c r="BA16" s="170">
        <v>0</v>
      </c>
      <c r="BB16" s="170">
        <v>0</v>
      </c>
      <c r="BC16" s="169">
        <v>0</v>
      </c>
      <c r="BD16" s="170">
        <v>0</v>
      </c>
      <c r="BE16" s="170">
        <v>0</v>
      </c>
      <c r="BF16" s="170">
        <v>0</v>
      </c>
      <c r="BG16" s="170">
        <v>0</v>
      </c>
      <c r="BH16" s="170">
        <v>0</v>
      </c>
      <c r="BI16" s="170">
        <v>0</v>
      </c>
      <c r="BJ16" s="170">
        <v>0</v>
      </c>
      <c r="BK16" s="170">
        <v>0</v>
      </c>
      <c r="BL16" s="170">
        <v>0</v>
      </c>
      <c r="BM16" s="172" t="e">
        <f t="shared" si="9"/>
        <v>#DIV/0!</v>
      </c>
      <c r="BN16" s="271" t="e">
        <f t="shared" si="10"/>
        <v>#DIV/0!</v>
      </c>
      <c r="BO16" s="169" t="e">
        <f t="shared" si="11"/>
        <v>#DIV/0!</v>
      </c>
      <c r="BP16" s="170" t="e">
        <f t="shared" si="12"/>
        <v>#DIV/0!</v>
      </c>
      <c r="BQ16" s="170" t="e">
        <f t="shared" si="13"/>
        <v>#DIV/0!</v>
      </c>
      <c r="BR16" s="170" t="e">
        <f t="shared" si="14"/>
        <v>#DIV/0!</v>
      </c>
      <c r="BS16" s="170" t="e">
        <f t="shared" si="15"/>
        <v>#DIV/0!</v>
      </c>
      <c r="BT16" s="170" t="e">
        <f t="shared" si="16"/>
        <v>#DIV/0!</v>
      </c>
      <c r="BU16" s="170" t="e">
        <f t="shared" si="17"/>
        <v>#DIV/0!</v>
      </c>
      <c r="BV16" s="170" t="e">
        <f t="shared" si="18"/>
        <v>#DIV/0!</v>
      </c>
      <c r="BW16" s="170" t="e">
        <f t="shared" si="19"/>
        <v>#DIV/0!</v>
      </c>
      <c r="BX16" s="170" t="e">
        <f t="shared" si="20"/>
        <v>#DIV/0!</v>
      </c>
      <c r="BY16" s="169" t="e">
        <f t="shared" si="21"/>
        <v>#DIV/0!</v>
      </c>
      <c r="BZ16" s="170" t="e">
        <f t="shared" si="22"/>
        <v>#DIV/0!</v>
      </c>
      <c r="CA16" s="170" t="e">
        <f t="shared" si="23"/>
        <v>#DIV/0!</v>
      </c>
      <c r="CB16" s="170" t="e">
        <f t="shared" si="24"/>
        <v>#DIV/0!</v>
      </c>
      <c r="CC16" s="170" t="e">
        <f t="shared" si="25"/>
        <v>#DIV/0!</v>
      </c>
      <c r="CD16" s="170" t="e">
        <f t="shared" si="26"/>
        <v>#DIV/0!</v>
      </c>
      <c r="CE16" s="170" t="e">
        <f t="shared" si="27"/>
        <v>#DIV/0!</v>
      </c>
      <c r="CF16" s="170" t="e">
        <f t="shared" si="28"/>
        <v>#DIV/0!</v>
      </c>
      <c r="CG16" s="170" t="e">
        <f t="shared" si="29"/>
        <v>#DIV/0!</v>
      </c>
      <c r="CH16" s="170" t="e">
        <f t="shared" si="30"/>
        <v>#DIV/0!</v>
      </c>
      <c r="CI16" s="174" t="e">
        <f t="shared" si="31"/>
        <v>#DIV/0!</v>
      </c>
      <c r="CJ16" s="169" t="e">
        <f t="shared" si="32"/>
        <v>#DIV/0!</v>
      </c>
      <c r="CK16" s="170" t="e">
        <f t="shared" si="33"/>
        <v>#DIV/0!</v>
      </c>
      <c r="CL16" s="170" t="e">
        <f t="shared" si="34"/>
        <v>#DIV/0!</v>
      </c>
      <c r="CM16" s="170" t="e">
        <f t="shared" si="35"/>
        <v>#DIV/0!</v>
      </c>
      <c r="CN16" s="170" t="e">
        <f t="shared" si="36"/>
        <v>#DIV/0!</v>
      </c>
      <c r="CO16" s="170" t="e">
        <f t="shared" si="37"/>
        <v>#DIV/0!</v>
      </c>
      <c r="CP16" s="170" t="e">
        <f t="shared" si="38"/>
        <v>#DIV/0!</v>
      </c>
      <c r="CQ16" s="170" t="e">
        <f t="shared" si="39"/>
        <v>#DIV/0!</v>
      </c>
      <c r="CR16" s="170" t="e">
        <f t="shared" si="40"/>
        <v>#DIV/0!</v>
      </c>
      <c r="CS16" s="170" t="e">
        <f t="shared" si="41"/>
        <v>#DIV/0!</v>
      </c>
      <c r="CT16" s="169" t="e">
        <f t="shared" si="42"/>
        <v>#DIV/0!</v>
      </c>
      <c r="CU16" s="170" t="e">
        <f t="shared" si="43"/>
        <v>#DIV/0!</v>
      </c>
      <c r="CV16" s="170" t="e">
        <f t="shared" si="44"/>
        <v>#DIV/0!</v>
      </c>
      <c r="CW16" s="170" t="e">
        <f t="shared" si="45"/>
        <v>#DIV/0!</v>
      </c>
      <c r="CX16" s="170" t="e">
        <f t="shared" si="46"/>
        <v>#DIV/0!</v>
      </c>
      <c r="CY16" s="170" t="e">
        <f t="shared" si="47"/>
        <v>#DIV/0!</v>
      </c>
      <c r="CZ16" s="170" t="e">
        <f t="shared" si="48"/>
        <v>#DIV/0!</v>
      </c>
      <c r="DA16" s="170" t="e">
        <f t="shared" si="49"/>
        <v>#DIV/0!</v>
      </c>
      <c r="DB16" s="170" t="e">
        <f t="shared" si="50"/>
        <v>#DIV/0!</v>
      </c>
      <c r="DC16" s="170" t="e">
        <f t="shared" si="51"/>
        <v>#DIV/0!</v>
      </c>
      <c r="DD16" s="175" t="e">
        <f t="shared" si="52"/>
        <v>#DIV/0!</v>
      </c>
      <c r="DE16" s="176" t="e">
        <f t="shared" si="53"/>
        <v>#DIV/0!</v>
      </c>
      <c r="DF16" s="177" t="e">
        <f t="shared" si="54"/>
        <v>#DIV/0!</v>
      </c>
      <c r="DG16" s="166" t="e">
        <f t="shared" si="55"/>
        <v>#DIV/0!</v>
      </c>
      <c r="DH16" s="166" t="e">
        <f t="shared" si="56"/>
        <v>#DIV/0!</v>
      </c>
      <c r="DI16" s="166" t="e">
        <f t="shared" si="57"/>
        <v>#DIV/0!</v>
      </c>
      <c r="DJ16" s="166" t="e">
        <f t="shared" si="58"/>
        <v>#DIV/0!</v>
      </c>
      <c r="DK16" s="166" t="e">
        <f t="shared" si="59"/>
        <v>#DIV/0!</v>
      </c>
      <c r="DL16" s="166" t="e">
        <f t="shared" si="60"/>
        <v>#DIV/0!</v>
      </c>
      <c r="DM16" s="166" t="e">
        <f t="shared" si="61"/>
        <v>#DIV/0!</v>
      </c>
      <c r="DN16" s="166" t="e">
        <f t="shared" si="62"/>
        <v>#DIV/0!</v>
      </c>
      <c r="DO16" s="166" t="e">
        <f t="shared" si="63"/>
        <v>#DIV/0!</v>
      </c>
      <c r="DP16" s="177" t="e">
        <f t="shared" si="64"/>
        <v>#DIV/0!</v>
      </c>
      <c r="DQ16" s="166" t="e">
        <f t="shared" si="65"/>
        <v>#DIV/0!</v>
      </c>
      <c r="DR16" s="166" t="e">
        <f t="shared" si="66"/>
        <v>#DIV/0!</v>
      </c>
      <c r="DS16" s="166" t="e">
        <f t="shared" si="67"/>
        <v>#DIV/0!</v>
      </c>
      <c r="DT16" s="166" t="e">
        <f t="shared" si="68"/>
        <v>#DIV/0!</v>
      </c>
      <c r="DU16" s="166" t="e">
        <f t="shared" si="69"/>
        <v>#DIV/0!</v>
      </c>
      <c r="DV16" s="166" t="e">
        <f t="shared" si="70"/>
        <v>#DIV/0!</v>
      </c>
      <c r="DW16" s="166" t="e">
        <f t="shared" si="71"/>
        <v>#DIV/0!</v>
      </c>
      <c r="DX16" s="166" t="e">
        <f t="shared" si="72"/>
        <v>#DIV/0!</v>
      </c>
      <c r="DY16" s="166" t="e">
        <f t="shared" si="73"/>
        <v>#DIV/0!</v>
      </c>
      <c r="DZ16" s="178" t="e">
        <f t="shared" si="74"/>
        <v>#DIV/0!</v>
      </c>
      <c r="EA16" s="177" t="e">
        <f t="shared" si="75"/>
        <v>#DIV/0!</v>
      </c>
      <c r="EB16" s="166" t="e">
        <f t="shared" si="76"/>
        <v>#DIV/0!</v>
      </c>
      <c r="EC16" s="166" t="e">
        <f t="shared" si="77"/>
        <v>#DIV/0!</v>
      </c>
      <c r="ED16" s="166" t="e">
        <f t="shared" si="78"/>
        <v>#DIV/0!</v>
      </c>
      <c r="EE16" s="166" t="e">
        <f t="shared" si="79"/>
        <v>#DIV/0!</v>
      </c>
      <c r="EF16" s="166" t="e">
        <f t="shared" si="80"/>
        <v>#DIV/0!</v>
      </c>
      <c r="EG16" s="166" t="e">
        <f t="shared" si="81"/>
        <v>#DIV/0!</v>
      </c>
      <c r="EH16" s="166" t="e">
        <f t="shared" si="82"/>
        <v>#DIV/0!</v>
      </c>
      <c r="EI16" s="166" t="e">
        <f t="shared" si="83"/>
        <v>#DIV/0!</v>
      </c>
      <c r="EJ16" s="166" t="e">
        <f t="shared" si="84"/>
        <v>#DIV/0!</v>
      </c>
      <c r="EK16" s="177" t="e">
        <f t="shared" si="85"/>
        <v>#DIV/0!</v>
      </c>
      <c r="EL16" s="166" t="e">
        <f t="shared" si="86"/>
        <v>#DIV/0!</v>
      </c>
      <c r="EM16" s="166" t="e">
        <f t="shared" si="87"/>
        <v>#DIV/0!</v>
      </c>
      <c r="EN16" s="166" t="e">
        <f t="shared" si="88"/>
        <v>#DIV/0!</v>
      </c>
      <c r="EO16" s="276" t="e">
        <f t="shared" si="89"/>
        <v>#DIV/0!</v>
      </c>
      <c r="EP16" s="166" t="e">
        <f t="shared" si="90"/>
        <v>#DIV/0!</v>
      </c>
      <c r="EQ16" s="166" t="e">
        <f t="shared" si="91"/>
        <v>#DIV/0!</v>
      </c>
      <c r="ER16" s="166" t="e">
        <f t="shared" si="92"/>
        <v>#DIV/0!</v>
      </c>
      <c r="ES16" s="166" t="e">
        <f t="shared" si="93"/>
        <v>#DIV/0!</v>
      </c>
      <c r="ET16" s="179" t="e">
        <f t="shared" si="94"/>
        <v>#DIV/0!</v>
      </c>
      <c r="EW16" s="1713"/>
      <c r="EX16" s="195" t="e">
        <f t="shared" si="98"/>
        <v>#DIV/0!</v>
      </c>
      <c r="EY16" s="278" t="e">
        <f t="shared" si="99"/>
        <v>#DIV/0!</v>
      </c>
      <c r="EZ16" s="278" t="e">
        <f t="shared" si="100"/>
        <v>#DIV/0!</v>
      </c>
      <c r="FA16" s="278" t="e">
        <f t="shared" si="101"/>
        <v>#DIV/0!</v>
      </c>
      <c r="FB16" s="278" t="e">
        <f t="shared" si="102"/>
        <v>#DIV/0!</v>
      </c>
      <c r="FC16" s="278" t="e">
        <f t="shared" si="103"/>
        <v>#DIV/0!</v>
      </c>
      <c r="FD16" s="278" t="e">
        <f t="shared" si="104"/>
        <v>#DIV/0!</v>
      </c>
      <c r="FE16" s="278" t="e">
        <f t="shared" si="105"/>
        <v>#DIV/0!</v>
      </c>
      <c r="FF16" s="278" t="e">
        <f t="shared" si="106"/>
        <v>#DIV/0!</v>
      </c>
      <c r="FG16" s="278" t="e">
        <f t="shared" si="107"/>
        <v>#DIV/0!</v>
      </c>
      <c r="FH16" s="278" t="e">
        <f t="shared" si="108"/>
        <v>#DIV/0!</v>
      </c>
      <c r="FI16" s="279" t="e">
        <f t="shared" si="109"/>
        <v>#DIV/0!</v>
      </c>
      <c r="FJ16" s="200" t="e">
        <f t="shared" si="110"/>
        <v>#DIV/0!</v>
      </c>
      <c r="FK16" s="201" t="e">
        <f t="shared" si="111"/>
        <v>#DIV/0!</v>
      </c>
      <c r="FL16" s="201" t="e">
        <f t="shared" si="112"/>
        <v>#DIV/0!</v>
      </c>
      <c r="FM16" s="201" t="e">
        <f t="shared" si="113"/>
        <v>#DIV/0!</v>
      </c>
      <c r="FN16" s="201" t="e">
        <f t="shared" si="114"/>
        <v>#DIV/0!</v>
      </c>
      <c r="FO16" s="201" t="e">
        <f t="shared" si="115"/>
        <v>#DIV/0!</v>
      </c>
      <c r="FP16" s="201" t="e">
        <f t="shared" si="116"/>
        <v>#DIV/0!</v>
      </c>
      <c r="FQ16" s="201" t="e">
        <f t="shared" si="117"/>
        <v>#DIV/0!</v>
      </c>
      <c r="FR16" s="201" t="e">
        <f t="shared" si="118"/>
        <v>#DIV/0!</v>
      </c>
      <c r="FS16" s="201" t="e">
        <f t="shared" si="119"/>
        <v>#DIV/0!</v>
      </c>
      <c r="FT16" s="280" t="e">
        <f t="shared" si="120"/>
        <v>#DIV/0!</v>
      </c>
      <c r="FU16" s="281" t="e">
        <f t="shared" si="121"/>
        <v>#DIV/0!</v>
      </c>
      <c r="FV16" s="197" t="e">
        <f t="shared" si="122"/>
        <v>#DIV/0!</v>
      </c>
      <c r="FW16" s="197" t="e">
        <f t="shared" si="123"/>
        <v>#DIV/0!</v>
      </c>
      <c r="FX16" s="197" t="e">
        <f t="shared" si="124"/>
        <v>#DIV/0!</v>
      </c>
      <c r="FY16" s="197" t="e">
        <f t="shared" si="125"/>
        <v>#DIV/0!</v>
      </c>
      <c r="FZ16" s="197" t="e">
        <f t="shared" si="126"/>
        <v>#DIV/0!</v>
      </c>
      <c r="GA16" s="197" t="e">
        <f t="shared" si="127"/>
        <v>#DIV/0!</v>
      </c>
      <c r="GB16" s="197" t="e">
        <f t="shared" si="128"/>
        <v>#DIV/0!</v>
      </c>
      <c r="GC16" s="197" t="e">
        <f t="shared" si="129"/>
        <v>#DIV/0!</v>
      </c>
      <c r="GD16" s="198" t="e">
        <f t="shared" si="130"/>
        <v>#DIV/0!</v>
      </c>
    </row>
    <row r="17" spans="1:186" ht="15.75" customHeight="1" x14ac:dyDescent="0.15">
      <c r="A17" s="191">
        <v>18</v>
      </c>
      <c r="B17" s="273"/>
      <c r="C17" s="274"/>
      <c r="D17" s="274"/>
      <c r="E17" s="274"/>
      <c r="F17" s="274"/>
      <c r="G17" s="275"/>
      <c r="H17" s="275"/>
      <c r="I17" s="275"/>
      <c r="J17" s="275"/>
      <c r="K17" s="275"/>
      <c r="L17" s="166">
        <v>0</v>
      </c>
      <c r="M17" s="166">
        <v>0</v>
      </c>
      <c r="N17" s="166">
        <v>0</v>
      </c>
      <c r="O17" s="166">
        <v>0</v>
      </c>
      <c r="P17" s="166">
        <v>0</v>
      </c>
      <c r="Q17" s="166">
        <v>0</v>
      </c>
      <c r="R17" s="166">
        <v>0</v>
      </c>
      <c r="S17" s="166">
        <v>0</v>
      </c>
      <c r="T17" s="166">
        <v>0</v>
      </c>
      <c r="U17" s="166">
        <v>0</v>
      </c>
      <c r="V17" s="172">
        <f t="shared" si="6"/>
        <v>0</v>
      </c>
      <c r="W17" s="168">
        <f t="shared" si="7"/>
        <v>0</v>
      </c>
      <c r="X17" s="169">
        <v>0</v>
      </c>
      <c r="Y17" s="170">
        <v>0</v>
      </c>
      <c r="Z17" s="170">
        <v>0</v>
      </c>
      <c r="AA17" s="170">
        <v>0</v>
      </c>
      <c r="AB17" s="170">
        <v>0</v>
      </c>
      <c r="AC17" s="170">
        <v>0</v>
      </c>
      <c r="AD17" s="170">
        <v>0</v>
      </c>
      <c r="AE17" s="170">
        <v>0</v>
      </c>
      <c r="AF17" s="170">
        <v>0</v>
      </c>
      <c r="AG17" s="170">
        <v>0</v>
      </c>
      <c r="AH17" s="169">
        <v>0</v>
      </c>
      <c r="AI17" s="170">
        <v>0</v>
      </c>
      <c r="AJ17" s="170">
        <v>0</v>
      </c>
      <c r="AK17" s="170">
        <v>0</v>
      </c>
      <c r="AL17" s="170">
        <v>0</v>
      </c>
      <c r="AM17" s="170">
        <v>0</v>
      </c>
      <c r="AN17" s="170">
        <v>0</v>
      </c>
      <c r="AO17" s="170">
        <v>0</v>
      </c>
      <c r="AP17" s="170">
        <v>0</v>
      </c>
      <c r="AQ17" s="170">
        <v>0</v>
      </c>
      <c r="AR17" s="171">
        <f t="shared" si="8"/>
        <v>0</v>
      </c>
      <c r="AS17" s="169">
        <v>0</v>
      </c>
      <c r="AT17" s="170">
        <v>0</v>
      </c>
      <c r="AU17" s="170">
        <v>0</v>
      </c>
      <c r="AV17" s="170">
        <v>0</v>
      </c>
      <c r="AW17" s="170">
        <v>0</v>
      </c>
      <c r="AX17" s="170">
        <v>0</v>
      </c>
      <c r="AY17" s="170">
        <v>0</v>
      </c>
      <c r="AZ17" s="170">
        <v>0</v>
      </c>
      <c r="BA17" s="170">
        <v>0</v>
      </c>
      <c r="BB17" s="170">
        <v>0</v>
      </c>
      <c r="BC17" s="169">
        <v>0</v>
      </c>
      <c r="BD17" s="170">
        <v>0</v>
      </c>
      <c r="BE17" s="170">
        <v>0</v>
      </c>
      <c r="BF17" s="170">
        <v>0</v>
      </c>
      <c r="BG17" s="170">
        <v>0</v>
      </c>
      <c r="BH17" s="170">
        <v>0</v>
      </c>
      <c r="BI17" s="170">
        <v>0</v>
      </c>
      <c r="BJ17" s="170">
        <v>0</v>
      </c>
      <c r="BK17" s="170">
        <v>0</v>
      </c>
      <c r="BL17" s="170">
        <v>0</v>
      </c>
      <c r="BM17" s="172" t="e">
        <f t="shared" si="9"/>
        <v>#DIV/0!</v>
      </c>
      <c r="BN17" s="271" t="e">
        <f t="shared" si="10"/>
        <v>#DIV/0!</v>
      </c>
      <c r="BO17" s="169" t="e">
        <f t="shared" si="11"/>
        <v>#DIV/0!</v>
      </c>
      <c r="BP17" s="170" t="e">
        <f t="shared" si="12"/>
        <v>#DIV/0!</v>
      </c>
      <c r="BQ17" s="170" t="e">
        <f t="shared" si="13"/>
        <v>#DIV/0!</v>
      </c>
      <c r="BR17" s="170" t="e">
        <f t="shared" si="14"/>
        <v>#DIV/0!</v>
      </c>
      <c r="BS17" s="170" t="e">
        <f t="shared" si="15"/>
        <v>#DIV/0!</v>
      </c>
      <c r="BT17" s="170" t="e">
        <f t="shared" si="16"/>
        <v>#DIV/0!</v>
      </c>
      <c r="BU17" s="170" t="e">
        <f t="shared" si="17"/>
        <v>#DIV/0!</v>
      </c>
      <c r="BV17" s="170" t="e">
        <f t="shared" si="18"/>
        <v>#DIV/0!</v>
      </c>
      <c r="BW17" s="170" t="e">
        <f t="shared" si="19"/>
        <v>#DIV/0!</v>
      </c>
      <c r="BX17" s="170" t="e">
        <f t="shared" si="20"/>
        <v>#DIV/0!</v>
      </c>
      <c r="BY17" s="169" t="e">
        <f t="shared" si="21"/>
        <v>#DIV/0!</v>
      </c>
      <c r="BZ17" s="170" t="e">
        <f t="shared" si="22"/>
        <v>#DIV/0!</v>
      </c>
      <c r="CA17" s="170" t="e">
        <f t="shared" si="23"/>
        <v>#DIV/0!</v>
      </c>
      <c r="CB17" s="170" t="e">
        <f t="shared" si="24"/>
        <v>#DIV/0!</v>
      </c>
      <c r="CC17" s="170" t="e">
        <f t="shared" si="25"/>
        <v>#DIV/0!</v>
      </c>
      <c r="CD17" s="170" t="e">
        <f t="shared" si="26"/>
        <v>#DIV/0!</v>
      </c>
      <c r="CE17" s="170" t="e">
        <f t="shared" si="27"/>
        <v>#DIV/0!</v>
      </c>
      <c r="CF17" s="170" t="e">
        <f t="shared" si="28"/>
        <v>#DIV/0!</v>
      </c>
      <c r="CG17" s="170" t="e">
        <f t="shared" si="29"/>
        <v>#DIV/0!</v>
      </c>
      <c r="CH17" s="170" t="e">
        <f t="shared" si="30"/>
        <v>#DIV/0!</v>
      </c>
      <c r="CI17" s="174" t="e">
        <f t="shared" si="31"/>
        <v>#DIV/0!</v>
      </c>
      <c r="CJ17" s="169" t="e">
        <f t="shared" si="32"/>
        <v>#DIV/0!</v>
      </c>
      <c r="CK17" s="170" t="e">
        <f t="shared" si="33"/>
        <v>#DIV/0!</v>
      </c>
      <c r="CL17" s="170" t="e">
        <f t="shared" si="34"/>
        <v>#DIV/0!</v>
      </c>
      <c r="CM17" s="170" t="e">
        <f t="shared" si="35"/>
        <v>#DIV/0!</v>
      </c>
      <c r="CN17" s="170" t="e">
        <f t="shared" si="36"/>
        <v>#DIV/0!</v>
      </c>
      <c r="CO17" s="170" t="e">
        <f t="shared" si="37"/>
        <v>#DIV/0!</v>
      </c>
      <c r="CP17" s="170" t="e">
        <f t="shared" si="38"/>
        <v>#DIV/0!</v>
      </c>
      <c r="CQ17" s="170" t="e">
        <f t="shared" si="39"/>
        <v>#DIV/0!</v>
      </c>
      <c r="CR17" s="170" t="e">
        <f t="shared" si="40"/>
        <v>#DIV/0!</v>
      </c>
      <c r="CS17" s="170" t="e">
        <f t="shared" si="41"/>
        <v>#DIV/0!</v>
      </c>
      <c r="CT17" s="169" t="e">
        <f t="shared" si="42"/>
        <v>#DIV/0!</v>
      </c>
      <c r="CU17" s="170" t="e">
        <f t="shared" si="43"/>
        <v>#DIV/0!</v>
      </c>
      <c r="CV17" s="170" t="e">
        <f t="shared" si="44"/>
        <v>#DIV/0!</v>
      </c>
      <c r="CW17" s="170" t="e">
        <f t="shared" si="45"/>
        <v>#DIV/0!</v>
      </c>
      <c r="CX17" s="170" t="e">
        <f t="shared" si="46"/>
        <v>#DIV/0!</v>
      </c>
      <c r="CY17" s="170" t="e">
        <f t="shared" si="47"/>
        <v>#DIV/0!</v>
      </c>
      <c r="CZ17" s="170" t="e">
        <f t="shared" si="48"/>
        <v>#DIV/0!</v>
      </c>
      <c r="DA17" s="170" t="e">
        <f t="shared" si="49"/>
        <v>#DIV/0!</v>
      </c>
      <c r="DB17" s="170" t="e">
        <f t="shared" si="50"/>
        <v>#DIV/0!</v>
      </c>
      <c r="DC17" s="170" t="e">
        <f t="shared" si="51"/>
        <v>#DIV/0!</v>
      </c>
      <c r="DD17" s="175" t="e">
        <f t="shared" si="52"/>
        <v>#DIV/0!</v>
      </c>
      <c r="DE17" s="176" t="e">
        <f t="shared" si="53"/>
        <v>#DIV/0!</v>
      </c>
      <c r="DF17" s="177" t="e">
        <f t="shared" si="54"/>
        <v>#DIV/0!</v>
      </c>
      <c r="DG17" s="166" t="e">
        <f t="shared" si="55"/>
        <v>#DIV/0!</v>
      </c>
      <c r="DH17" s="166" t="e">
        <f t="shared" si="56"/>
        <v>#DIV/0!</v>
      </c>
      <c r="DI17" s="166" t="e">
        <f t="shared" si="57"/>
        <v>#DIV/0!</v>
      </c>
      <c r="DJ17" s="166" t="e">
        <f t="shared" si="58"/>
        <v>#DIV/0!</v>
      </c>
      <c r="DK17" s="166" t="e">
        <f t="shared" si="59"/>
        <v>#DIV/0!</v>
      </c>
      <c r="DL17" s="166" t="e">
        <f t="shared" si="60"/>
        <v>#DIV/0!</v>
      </c>
      <c r="DM17" s="166" t="e">
        <f t="shared" si="61"/>
        <v>#DIV/0!</v>
      </c>
      <c r="DN17" s="166" t="e">
        <f t="shared" si="62"/>
        <v>#DIV/0!</v>
      </c>
      <c r="DO17" s="166" t="e">
        <f t="shared" si="63"/>
        <v>#DIV/0!</v>
      </c>
      <c r="DP17" s="177" t="e">
        <f t="shared" si="64"/>
        <v>#DIV/0!</v>
      </c>
      <c r="DQ17" s="166" t="e">
        <f t="shared" si="65"/>
        <v>#DIV/0!</v>
      </c>
      <c r="DR17" s="166" t="e">
        <f t="shared" si="66"/>
        <v>#DIV/0!</v>
      </c>
      <c r="DS17" s="166" t="e">
        <f t="shared" si="67"/>
        <v>#DIV/0!</v>
      </c>
      <c r="DT17" s="166" t="e">
        <f t="shared" si="68"/>
        <v>#DIV/0!</v>
      </c>
      <c r="DU17" s="166" t="e">
        <f t="shared" si="69"/>
        <v>#DIV/0!</v>
      </c>
      <c r="DV17" s="166" t="e">
        <f t="shared" si="70"/>
        <v>#DIV/0!</v>
      </c>
      <c r="DW17" s="166" t="e">
        <f t="shared" si="71"/>
        <v>#DIV/0!</v>
      </c>
      <c r="DX17" s="166" t="e">
        <f t="shared" si="72"/>
        <v>#DIV/0!</v>
      </c>
      <c r="DY17" s="166" t="e">
        <f t="shared" si="73"/>
        <v>#DIV/0!</v>
      </c>
      <c r="DZ17" s="178" t="e">
        <f t="shared" si="74"/>
        <v>#DIV/0!</v>
      </c>
      <c r="EA17" s="177" t="e">
        <f t="shared" si="75"/>
        <v>#DIV/0!</v>
      </c>
      <c r="EB17" s="166" t="e">
        <f t="shared" si="76"/>
        <v>#DIV/0!</v>
      </c>
      <c r="EC17" s="166" t="e">
        <f t="shared" si="77"/>
        <v>#DIV/0!</v>
      </c>
      <c r="ED17" s="166" t="e">
        <f t="shared" si="78"/>
        <v>#DIV/0!</v>
      </c>
      <c r="EE17" s="166" t="e">
        <f t="shared" si="79"/>
        <v>#DIV/0!</v>
      </c>
      <c r="EF17" s="166" t="e">
        <f t="shared" si="80"/>
        <v>#DIV/0!</v>
      </c>
      <c r="EG17" s="166" t="e">
        <f t="shared" si="81"/>
        <v>#DIV/0!</v>
      </c>
      <c r="EH17" s="166" t="e">
        <f t="shared" si="82"/>
        <v>#DIV/0!</v>
      </c>
      <c r="EI17" s="166" t="e">
        <f t="shared" si="83"/>
        <v>#DIV/0!</v>
      </c>
      <c r="EJ17" s="166" t="e">
        <f t="shared" si="84"/>
        <v>#DIV/0!</v>
      </c>
      <c r="EK17" s="177" t="e">
        <f t="shared" si="85"/>
        <v>#DIV/0!</v>
      </c>
      <c r="EL17" s="166" t="e">
        <f t="shared" si="86"/>
        <v>#DIV/0!</v>
      </c>
      <c r="EM17" s="166" t="e">
        <f t="shared" si="87"/>
        <v>#DIV/0!</v>
      </c>
      <c r="EN17" s="166" t="e">
        <f t="shared" si="88"/>
        <v>#DIV/0!</v>
      </c>
      <c r="EO17" s="276" t="e">
        <f t="shared" si="89"/>
        <v>#DIV/0!</v>
      </c>
      <c r="EP17" s="166" t="e">
        <f t="shared" si="90"/>
        <v>#DIV/0!</v>
      </c>
      <c r="EQ17" s="166" t="e">
        <f t="shared" si="91"/>
        <v>#DIV/0!</v>
      </c>
      <c r="ER17" s="166" t="e">
        <f t="shared" si="92"/>
        <v>#DIV/0!</v>
      </c>
      <c r="ES17" s="166" t="e">
        <f t="shared" si="93"/>
        <v>#DIV/0!</v>
      </c>
      <c r="ET17" s="179" t="e">
        <f t="shared" si="94"/>
        <v>#DIV/0!</v>
      </c>
      <c r="EW17" s="1713"/>
      <c r="EX17" s="195" t="e">
        <f t="shared" si="98"/>
        <v>#DIV/0!</v>
      </c>
      <c r="EY17" s="278" t="e">
        <f t="shared" si="99"/>
        <v>#DIV/0!</v>
      </c>
      <c r="EZ17" s="278" t="e">
        <f t="shared" si="100"/>
        <v>#DIV/0!</v>
      </c>
      <c r="FA17" s="278" t="e">
        <f t="shared" si="101"/>
        <v>#DIV/0!</v>
      </c>
      <c r="FB17" s="278" t="e">
        <f t="shared" si="102"/>
        <v>#DIV/0!</v>
      </c>
      <c r="FC17" s="278" t="e">
        <f t="shared" si="103"/>
        <v>#DIV/0!</v>
      </c>
      <c r="FD17" s="278" t="e">
        <f t="shared" si="104"/>
        <v>#DIV/0!</v>
      </c>
      <c r="FE17" s="278" t="e">
        <f t="shared" si="105"/>
        <v>#DIV/0!</v>
      </c>
      <c r="FF17" s="278" t="e">
        <f t="shared" si="106"/>
        <v>#DIV/0!</v>
      </c>
      <c r="FG17" s="278" t="e">
        <f t="shared" si="107"/>
        <v>#DIV/0!</v>
      </c>
      <c r="FH17" s="278" t="e">
        <f t="shared" si="108"/>
        <v>#DIV/0!</v>
      </c>
      <c r="FI17" s="279" t="e">
        <f t="shared" si="109"/>
        <v>#DIV/0!</v>
      </c>
      <c r="FJ17" s="200" t="e">
        <f t="shared" si="110"/>
        <v>#DIV/0!</v>
      </c>
      <c r="FK17" s="201" t="e">
        <f t="shared" si="111"/>
        <v>#DIV/0!</v>
      </c>
      <c r="FL17" s="201" t="e">
        <f t="shared" si="112"/>
        <v>#DIV/0!</v>
      </c>
      <c r="FM17" s="201" t="e">
        <f t="shared" si="113"/>
        <v>#DIV/0!</v>
      </c>
      <c r="FN17" s="201" t="e">
        <f t="shared" si="114"/>
        <v>#DIV/0!</v>
      </c>
      <c r="FO17" s="201" t="e">
        <f t="shared" si="115"/>
        <v>#DIV/0!</v>
      </c>
      <c r="FP17" s="201" t="e">
        <f t="shared" si="116"/>
        <v>#DIV/0!</v>
      </c>
      <c r="FQ17" s="201" t="e">
        <f t="shared" si="117"/>
        <v>#DIV/0!</v>
      </c>
      <c r="FR17" s="201" t="e">
        <f t="shared" si="118"/>
        <v>#DIV/0!</v>
      </c>
      <c r="FS17" s="201" t="e">
        <f t="shared" si="119"/>
        <v>#DIV/0!</v>
      </c>
      <c r="FT17" s="280" t="e">
        <f t="shared" si="120"/>
        <v>#DIV/0!</v>
      </c>
      <c r="FU17" s="281" t="e">
        <f t="shared" si="121"/>
        <v>#DIV/0!</v>
      </c>
      <c r="FV17" s="197" t="e">
        <f t="shared" si="122"/>
        <v>#DIV/0!</v>
      </c>
      <c r="FW17" s="197" t="e">
        <f t="shared" si="123"/>
        <v>#DIV/0!</v>
      </c>
      <c r="FX17" s="197" t="e">
        <f t="shared" si="124"/>
        <v>#DIV/0!</v>
      </c>
      <c r="FY17" s="197" t="e">
        <f t="shared" si="125"/>
        <v>#DIV/0!</v>
      </c>
      <c r="FZ17" s="197" t="e">
        <f t="shared" si="126"/>
        <v>#DIV/0!</v>
      </c>
      <c r="GA17" s="197" t="e">
        <f t="shared" si="127"/>
        <v>#DIV/0!</v>
      </c>
      <c r="GB17" s="197" t="e">
        <f t="shared" si="128"/>
        <v>#DIV/0!</v>
      </c>
      <c r="GC17" s="197" t="e">
        <f t="shared" si="129"/>
        <v>#DIV/0!</v>
      </c>
      <c r="GD17" s="198" t="e">
        <f t="shared" si="130"/>
        <v>#DIV/0!</v>
      </c>
    </row>
    <row r="18" spans="1:186" ht="15.75" customHeight="1" x14ac:dyDescent="0.15">
      <c r="A18" s="191">
        <v>20</v>
      </c>
      <c r="B18" s="273"/>
      <c r="C18" s="274"/>
      <c r="D18" s="274"/>
      <c r="E18" s="274"/>
      <c r="F18" s="274"/>
      <c r="G18" s="275"/>
      <c r="H18" s="275"/>
      <c r="I18" s="275"/>
      <c r="J18" s="275"/>
      <c r="K18" s="275"/>
      <c r="L18" s="166">
        <v>0</v>
      </c>
      <c r="M18" s="166">
        <v>0</v>
      </c>
      <c r="N18" s="166">
        <v>0</v>
      </c>
      <c r="O18" s="166">
        <v>0</v>
      </c>
      <c r="P18" s="166">
        <v>0</v>
      </c>
      <c r="Q18" s="166">
        <v>0</v>
      </c>
      <c r="R18" s="166">
        <v>0</v>
      </c>
      <c r="S18" s="166">
        <v>0</v>
      </c>
      <c r="T18" s="166">
        <v>0</v>
      </c>
      <c r="U18" s="166">
        <v>0</v>
      </c>
      <c r="V18" s="172">
        <f t="shared" si="6"/>
        <v>0</v>
      </c>
      <c r="W18" s="168">
        <f t="shared" si="7"/>
        <v>0</v>
      </c>
      <c r="X18" s="169">
        <v>0</v>
      </c>
      <c r="Y18" s="170">
        <v>0</v>
      </c>
      <c r="Z18" s="170">
        <v>0</v>
      </c>
      <c r="AA18" s="170">
        <v>0</v>
      </c>
      <c r="AB18" s="170">
        <v>0</v>
      </c>
      <c r="AC18" s="170">
        <v>0</v>
      </c>
      <c r="AD18" s="170">
        <v>0</v>
      </c>
      <c r="AE18" s="170">
        <v>0</v>
      </c>
      <c r="AF18" s="170">
        <v>0</v>
      </c>
      <c r="AG18" s="170">
        <v>0</v>
      </c>
      <c r="AH18" s="169">
        <v>0</v>
      </c>
      <c r="AI18" s="170">
        <v>0</v>
      </c>
      <c r="AJ18" s="170">
        <v>0</v>
      </c>
      <c r="AK18" s="170">
        <v>0</v>
      </c>
      <c r="AL18" s="170">
        <v>0</v>
      </c>
      <c r="AM18" s="170">
        <v>0</v>
      </c>
      <c r="AN18" s="170">
        <v>0</v>
      </c>
      <c r="AO18" s="170">
        <v>0</v>
      </c>
      <c r="AP18" s="170">
        <v>0</v>
      </c>
      <c r="AQ18" s="170">
        <v>0</v>
      </c>
      <c r="AR18" s="171">
        <f t="shared" si="8"/>
        <v>0</v>
      </c>
      <c r="AS18" s="169">
        <v>0</v>
      </c>
      <c r="AT18" s="170">
        <v>0</v>
      </c>
      <c r="AU18" s="170">
        <v>0</v>
      </c>
      <c r="AV18" s="170">
        <v>0</v>
      </c>
      <c r="AW18" s="170">
        <v>0</v>
      </c>
      <c r="AX18" s="170">
        <v>0</v>
      </c>
      <c r="AY18" s="170">
        <v>0</v>
      </c>
      <c r="AZ18" s="170">
        <v>0</v>
      </c>
      <c r="BA18" s="170">
        <v>0</v>
      </c>
      <c r="BB18" s="170">
        <v>0</v>
      </c>
      <c r="BC18" s="169">
        <v>0</v>
      </c>
      <c r="BD18" s="170">
        <v>0</v>
      </c>
      <c r="BE18" s="170">
        <v>0</v>
      </c>
      <c r="BF18" s="170">
        <v>0</v>
      </c>
      <c r="BG18" s="170">
        <v>0</v>
      </c>
      <c r="BH18" s="170">
        <v>0</v>
      </c>
      <c r="BI18" s="170">
        <v>0</v>
      </c>
      <c r="BJ18" s="170">
        <v>0</v>
      </c>
      <c r="BK18" s="170">
        <v>0</v>
      </c>
      <c r="BL18" s="170">
        <v>0</v>
      </c>
      <c r="BM18" s="172" t="e">
        <f t="shared" si="9"/>
        <v>#DIV/0!</v>
      </c>
      <c r="BN18" s="271" t="e">
        <f t="shared" si="10"/>
        <v>#DIV/0!</v>
      </c>
      <c r="BO18" s="169" t="e">
        <f t="shared" si="11"/>
        <v>#DIV/0!</v>
      </c>
      <c r="BP18" s="170" t="e">
        <f t="shared" si="12"/>
        <v>#DIV/0!</v>
      </c>
      <c r="BQ18" s="170" t="e">
        <f t="shared" si="13"/>
        <v>#DIV/0!</v>
      </c>
      <c r="BR18" s="170" t="e">
        <f t="shared" si="14"/>
        <v>#DIV/0!</v>
      </c>
      <c r="BS18" s="170" t="e">
        <f t="shared" si="15"/>
        <v>#DIV/0!</v>
      </c>
      <c r="BT18" s="170" t="e">
        <f t="shared" si="16"/>
        <v>#DIV/0!</v>
      </c>
      <c r="BU18" s="170" t="e">
        <f t="shared" si="17"/>
        <v>#DIV/0!</v>
      </c>
      <c r="BV18" s="170" t="e">
        <f t="shared" si="18"/>
        <v>#DIV/0!</v>
      </c>
      <c r="BW18" s="170" t="e">
        <f t="shared" si="19"/>
        <v>#DIV/0!</v>
      </c>
      <c r="BX18" s="170" t="e">
        <f t="shared" si="20"/>
        <v>#DIV/0!</v>
      </c>
      <c r="BY18" s="169" t="e">
        <f t="shared" si="21"/>
        <v>#DIV/0!</v>
      </c>
      <c r="BZ18" s="170" t="e">
        <f t="shared" si="22"/>
        <v>#DIV/0!</v>
      </c>
      <c r="CA18" s="170" t="e">
        <f t="shared" si="23"/>
        <v>#DIV/0!</v>
      </c>
      <c r="CB18" s="170" t="e">
        <f t="shared" si="24"/>
        <v>#DIV/0!</v>
      </c>
      <c r="CC18" s="170" t="e">
        <f t="shared" si="25"/>
        <v>#DIV/0!</v>
      </c>
      <c r="CD18" s="170" t="e">
        <f t="shared" si="26"/>
        <v>#DIV/0!</v>
      </c>
      <c r="CE18" s="170" t="e">
        <f t="shared" si="27"/>
        <v>#DIV/0!</v>
      </c>
      <c r="CF18" s="170" t="e">
        <f t="shared" si="28"/>
        <v>#DIV/0!</v>
      </c>
      <c r="CG18" s="170" t="e">
        <f t="shared" si="29"/>
        <v>#DIV/0!</v>
      </c>
      <c r="CH18" s="170" t="e">
        <f t="shared" si="30"/>
        <v>#DIV/0!</v>
      </c>
      <c r="CI18" s="174" t="e">
        <f t="shared" si="31"/>
        <v>#DIV/0!</v>
      </c>
      <c r="CJ18" s="169" t="e">
        <f t="shared" si="32"/>
        <v>#DIV/0!</v>
      </c>
      <c r="CK18" s="170" t="e">
        <f t="shared" si="33"/>
        <v>#DIV/0!</v>
      </c>
      <c r="CL18" s="170" t="e">
        <f t="shared" si="34"/>
        <v>#DIV/0!</v>
      </c>
      <c r="CM18" s="170" t="e">
        <f t="shared" si="35"/>
        <v>#DIV/0!</v>
      </c>
      <c r="CN18" s="170" t="e">
        <f t="shared" si="36"/>
        <v>#DIV/0!</v>
      </c>
      <c r="CO18" s="170" t="e">
        <f t="shared" si="37"/>
        <v>#DIV/0!</v>
      </c>
      <c r="CP18" s="170" t="e">
        <f t="shared" si="38"/>
        <v>#DIV/0!</v>
      </c>
      <c r="CQ18" s="170" t="e">
        <f t="shared" si="39"/>
        <v>#DIV/0!</v>
      </c>
      <c r="CR18" s="170" t="e">
        <f t="shared" si="40"/>
        <v>#DIV/0!</v>
      </c>
      <c r="CS18" s="170" t="e">
        <f t="shared" si="41"/>
        <v>#DIV/0!</v>
      </c>
      <c r="CT18" s="169" t="e">
        <f t="shared" si="42"/>
        <v>#DIV/0!</v>
      </c>
      <c r="CU18" s="170" t="e">
        <f t="shared" si="43"/>
        <v>#DIV/0!</v>
      </c>
      <c r="CV18" s="170" t="e">
        <f t="shared" si="44"/>
        <v>#DIV/0!</v>
      </c>
      <c r="CW18" s="170" t="e">
        <f t="shared" si="45"/>
        <v>#DIV/0!</v>
      </c>
      <c r="CX18" s="170" t="e">
        <f t="shared" si="46"/>
        <v>#DIV/0!</v>
      </c>
      <c r="CY18" s="170" t="e">
        <f t="shared" si="47"/>
        <v>#DIV/0!</v>
      </c>
      <c r="CZ18" s="170" t="e">
        <f t="shared" si="48"/>
        <v>#DIV/0!</v>
      </c>
      <c r="DA18" s="170" t="e">
        <f t="shared" si="49"/>
        <v>#DIV/0!</v>
      </c>
      <c r="DB18" s="170" t="e">
        <f t="shared" si="50"/>
        <v>#DIV/0!</v>
      </c>
      <c r="DC18" s="170" t="e">
        <f t="shared" si="51"/>
        <v>#DIV/0!</v>
      </c>
      <c r="DD18" s="175" t="e">
        <f t="shared" si="52"/>
        <v>#DIV/0!</v>
      </c>
      <c r="DE18" s="176" t="e">
        <f t="shared" si="53"/>
        <v>#DIV/0!</v>
      </c>
      <c r="DF18" s="177" t="e">
        <f t="shared" si="54"/>
        <v>#DIV/0!</v>
      </c>
      <c r="DG18" s="166" t="e">
        <f t="shared" si="55"/>
        <v>#DIV/0!</v>
      </c>
      <c r="DH18" s="166" t="e">
        <f t="shared" si="56"/>
        <v>#DIV/0!</v>
      </c>
      <c r="DI18" s="166" t="e">
        <f t="shared" si="57"/>
        <v>#DIV/0!</v>
      </c>
      <c r="DJ18" s="166" t="e">
        <f t="shared" si="58"/>
        <v>#DIV/0!</v>
      </c>
      <c r="DK18" s="166" t="e">
        <f t="shared" si="59"/>
        <v>#DIV/0!</v>
      </c>
      <c r="DL18" s="166" t="e">
        <f t="shared" si="60"/>
        <v>#DIV/0!</v>
      </c>
      <c r="DM18" s="166" t="e">
        <f t="shared" si="61"/>
        <v>#DIV/0!</v>
      </c>
      <c r="DN18" s="166" t="e">
        <f t="shared" si="62"/>
        <v>#DIV/0!</v>
      </c>
      <c r="DO18" s="166" t="e">
        <f t="shared" si="63"/>
        <v>#DIV/0!</v>
      </c>
      <c r="DP18" s="177" t="e">
        <f t="shared" si="64"/>
        <v>#DIV/0!</v>
      </c>
      <c r="DQ18" s="166" t="e">
        <f t="shared" si="65"/>
        <v>#DIV/0!</v>
      </c>
      <c r="DR18" s="166" t="e">
        <f t="shared" si="66"/>
        <v>#DIV/0!</v>
      </c>
      <c r="DS18" s="166" t="e">
        <f t="shared" si="67"/>
        <v>#DIV/0!</v>
      </c>
      <c r="DT18" s="166" t="e">
        <f t="shared" si="68"/>
        <v>#DIV/0!</v>
      </c>
      <c r="DU18" s="166" t="e">
        <f t="shared" si="69"/>
        <v>#DIV/0!</v>
      </c>
      <c r="DV18" s="166" t="e">
        <f t="shared" si="70"/>
        <v>#DIV/0!</v>
      </c>
      <c r="DW18" s="166" t="e">
        <f t="shared" si="71"/>
        <v>#DIV/0!</v>
      </c>
      <c r="DX18" s="166" t="e">
        <f t="shared" si="72"/>
        <v>#DIV/0!</v>
      </c>
      <c r="DY18" s="166" t="e">
        <f t="shared" si="73"/>
        <v>#DIV/0!</v>
      </c>
      <c r="DZ18" s="178" t="e">
        <f t="shared" si="74"/>
        <v>#DIV/0!</v>
      </c>
      <c r="EA18" s="177" t="e">
        <f t="shared" si="75"/>
        <v>#DIV/0!</v>
      </c>
      <c r="EB18" s="166" t="e">
        <f t="shared" si="76"/>
        <v>#DIV/0!</v>
      </c>
      <c r="EC18" s="166" t="e">
        <f t="shared" si="77"/>
        <v>#DIV/0!</v>
      </c>
      <c r="ED18" s="166" t="e">
        <f t="shared" si="78"/>
        <v>#DIV/0!</v>
      </c>
      <c r="EE18" s="166" t="e">
        <f t="shared" si="79"/>
        <v>#DIV/0!</v>
      </c>
      <c r="EF18" s="166" t="e">
        <f t="shared" si="80"/>
        <v>#DIV/0!</v>
      </c>
      <c r="EG18" s="166" t="e">
        <f t="shared" si="81"/>
        <v>#DIV/0!</v>
      </c>
      <c r="EH18" s="166" t="e">
        <f t="shared" si="82"/>
        <v>#DIV/0!</v>
      </c>
      <c r="EI18" s="166" t="e">
        <f t="shared" si="83"/>
        <v>#DIV/0!</v>
      </c>
      <c r="EJ18" s="166" t="e">
        <f t="shared" si="84"/>
        <v>#DIV/0!</v>
      </c>
      <c r="EK18" s="177" t="e">
        <f t="shared" si="85"/>
        <v>#DIV/0!</v>
      </c>
      <c r="EL18" s="166" t="e">
        <f t="shared" si="86"/>
        <v>#DIV/0!</v>
      </c>
      <c r="EM18" s="166" t="e">
        <f t="shared" si="87"/>
        <v>#DIV/0!</v>
      </c>
      <c r="EN18" s="166" t="e">
        <f t="shared" si="88"/>
        <v>#DIV/0!</v>
      </c>
      <c r="EO18" s="276" t="e">
        <f t="shared" si="89"/>
        <v>#DIV/0!</v>
      </c>
      <c r="EP18" s="166" t="e">
        <f t="shared" si="90"/>
        <v>#DIV/0!</v>
      </c>
      <c r="EQ18" s="166" t="e">
        <f t="shared" si="91"/>
        <v>#DIV/0!</v>
      </c>
      <c r="ER18" s="166" t="e">
        <f t="shared" si="92"/>
        <v>#DIV/0!</v>
      </c>
      <c r="ES18" s="166" t="e">
        <f t="shared" si="93"/>
        <v>#DIV/0!</v>
      </c>
      <c r="ET18" s="179" t="e">
        <f t="shared" si="94"/>
        <v>#DIV/0!</v>
      </c>
      <c r="EW18" s="1713"/>
      <c r="EX18" s="195" t="e">
        <f t="shared" si="98"/>
        <v>#DIV/0!</v>
      </c>
      <c r="EY18" s="278" t="e">
        <f t="shared" si="99"/>
        <v>#DIV/0!</v>
      </c>
      <c r="EZ18" s="278" t="e">
        <f t="shared" si="100"/>
        <v>#DIV/0!</v>
      </c>
      <c r="FA18" s="278" t="e">
        <f t="shared" si="101"/>
        <v>#DIV/0!</v>
      </c>
      <c r="FB18" s="278" t="e">
        <f t="shared" si="102"/>
        <v>#DIV/0!</v>
      </c>
      <c r="FC18" s="278" t="e">
        <f t="shared" si="103"/>
        <v>#DIV/0!</v>
      </c>
      <c r="FD18" s="278" t="e">
        <f t="shared" si="104"/>
        <v>#DIV/0!</v>
      </c>
      <c r="FE18" s="278" t="e">
        <f t="shared" si="105"/>
        <v>#DIV/0!</v>
      </c>
      <c r="FF18" s="278" t="e">
        <f t="shared" si="106"/>
        <v>#DIV/0!</v>
      </c>
      <c r="FG18" s="278" t="e">
        <f t="shared" si="107"/>
        <v>#DIV/0!</v>
      </c>
      <c r="FH18" s="278" t="e">
        <f t="shared" si="108"/>
        <v>#DIV/0!</v>
      </c>
      <c r="FI18" s="279" t="e">
        <f t="shared" si="109"/>
        <v>#DIV/0!</v>
      </c>
      <c r="FJ18" s="200" t="e">
        <f t="shared" si="110"/>
        <v>#DIV/0!</v>
      </c>
      <c r="FK18" s="201" t="e">
        <f t="shared" si="111"/>
        <v>#DIV/0!</v>
      </c>
      <c r="FL18" s="201" t="e">
        <f t="shared" si="112"/>
        <v>#DIV/0!</v>
      </c>
      <c r="FM18" s="201" t="e">
        <f t="shared" si="113"/>
        <v>#DIV/0!</v>
      </c>
      <c r="FN18" s="201" t="e">
        <f t="shared" si="114"/>
        <v>#DIV/0!</v>
      </c>
      <c r="FO18" s="201" t="e">
        <f t="shared" si="115"/>
        <v>#DIV/0!</v>
      </c>
      <c r="FP18" s="201" t="e">
        <f t="shared" si="116"/>
        <v>#DIV/0!</v>
      </c>
      <c r="FQ18" s="201" t="e">
        <f t="shared" si="117"/>
        <v>#DIV/0!</v>
      </c>
      <c r="FR18" s="201" t="e">
        <f t="shared" si="118"/>
        <v>#DIV/0!</v>
      </c>
      <c r="FS18" s="201" t="e">
        <f t="shared" si="119"/>
        <v>#DIV/0!</v>
      </c>
      <c r="FT18" s="280" t="e">
        <f t="shared" si="120"/>
        <v>#DIV/0!</v>
      </c>
      <c r="FU18" s="281" t="e">
        <f t="shared" si="121"/>
        <v>#DIV/0!</v>
      </c>
      <c r="FV18" s="197" t="e">
        <f t="shared" si="122"/>
        <v>#DIV/0!</v>
      </c>
      <c r="FW18" s="197" t="e">
        <f t="shared" si="123"/>
        <v>#DIV/0!</v>
      </c>
      <c r="FX18" s="197" t="e">
        <f t="shared" si="124"/>
        <v>#DIV/0!</v>
      </c>
      <c r="FY18" s="197" t="e">
        <f t="shared" si="125"/>
        <v>#DIV/0!</v>
      </c>
      <c r="FZ18" s="197" t="e">
        <f t="shared" si="126"/>
        <v>#DIV/0!</v>
      </c>
      <c r="GA18" s="197" t="e">
        <f t="shared" si="127"/>
        <v>#DIV/0!</v>
      </c>
      <c r="GB18" s="197" t="e">
        <f t="shared" si="128"/>
        <v>#DIV/0!</v>
      </c>
      <c r="GC18" s="197" t="e">
        <f t="shared" si="129"/>
        <v>#DIV/0!</v>
      </c>
      <c r="GD18" s="198" t="e">
        <f t="shared" si="130"/>
        <v>#DIV/0!</v>
      </c>
    </row>
    <row r="19" spans="1:186" ht="15.75" customHeight="1" x14ac:dyDescent="0.15">
      <c r="A19" s="191">
        <v>22</v>
      </c>
      <c r="B19" s="273"/>
      <c r="C19" s="274"/>
      <c r="D19" s="274"/>
      <c r="E19" s="274"/>
      <c r="F19" s="274"/>
      <c r="G19" s="275"/>
      <c r="H19" s="275"/>
      <c r="I19" s="275"/>
      <c r="J19" s="275"/>
      <c r="K19" s="275"/>
      <c r="L19" s="166">
        <v>0</v>
      </c>
      <c r="M19" s="166">
        <v>0</v>
      </c>
      <c r="N19" s="166">
        <v>0</v>
      </c>
      <c r="O19" s="166">
        <v>0</v>
      </c>
      <c r="P19" s="166">
        <v>0</v>
      </c>
      <c r="Q19" s="166">
        <v>0</v>
      </c>
      <c r="R19" s="166">
        <v>0</v>
      </c>
      <c r="S19" s="166">
        <v>0</v>
      </c>
      <c r="T19" s="166">
        <v>0</v>
      </c>
      <c r="U19" s="166">
        <v>0</v>
      </c>
      <c r="V19" s="172">
        <f t="shared" si="6"/>
        <v>0</v>
      </c>
      <c r="W19" s="168">
        <f t="shared" si="7"/>
        <v>0</v>
      </c>
      <c r="X19" s="169">
        <v>0</v>
      </c>
      <c r="Y19" s="170">
        <v>0</v>
      </c>
      <c r="Z19" s="170">
        <v>0</v>
      </c>
      <c r="AA19" s="170">
        <v>0</v>
      </c>
      <c r="AB19" s="170">
        <v>0</v>
      </c>
      <c r="AC19" s="170">
        <v>0</v>
      </c>
      <c r="AD19" s="170">
        <v>0</v>
      </c>
      <c r="AE19" s="170">
        <v>0</v>
      </c>
      <c r="AF19" s="170">
        <v>0</v>
      </c>
      <c r="AG19" s="170">
        <v>0</v>
      </c>
      <c r="AH19" s="169">
        <v>0</v>
      </c>
      <c r="AI19" s="170">
        <v>0</v>
      </c>
      <c r="AJ19" s="170">
        <v>0</v>
      </c>
      <c r="AK19" s="170">
        <v>0</v>
      </c>
      <c r="AL19" s="170">
        <v>0</v>
      </c>
      <c r="AM19" s="170">
        <v>0</v>
      </c>
      <c r="AN19" s="170">
        <v>0</v>
      </c>
      <c r="AO19" s="170">
        <v>0</v>
      </c>
      <c r="AP19" s="170">
        <v>0</v>
      </c>
      <c r="AQ19" s="170">
        <v>0</v>
      </c>
      <c r="AR19" s="171">
        <f t="shared" si="8"/>
        <v>0</v>
      </c>
      <c r="AS19" s="169">
        <v>0</v>
      </c>
      <c r="AT19" s="170">
        <v>0</v>
      </c>
      <c r="AU19" s="170">
        <v>0</v>
      </c>
      <c r="AV19" s="170">
        <v>0</v>
      </c>
      <c r="AW19" s="170">
        <v>0</v>
      </c>
      <c r="AX19" s="170">
        <v>0</v>
      </c>
      <c r="AY19" s="170">
        <v>0</v>
      </c>
      <c r="AZ19" s="170">
        <v>0</v>
      </c>
      <c r="BA19" s="170">
        <v>0</v>
      </c>
      <c r="BB19" s="170">
        <v>0</v>
      </c>
      <c r="BC19" s="169">
        <v>0</v>
      </c>
      <c r="BD19" s="170">
        <v>0</v>
      </c>
      <c r="BE19" s="170">
        <v>0</v>
      </c>
      <c r="BF19" s="170">
        <v>0</v>
      </c>
      <c r="BG19" s="170">
        <v>0</v>
      </c>
      <c r="BH19" s="170">
        <v>0</v>
      </c>
      <c r="BI19" s="170">
        <v>0</v>
      </c>
      <c r="BJ19" s="170">
        <v>0</v>
      </c>
      <c r="BK19" s="170">
        <v>0</v>
      </c>
      <c r="BL19" s="170">
        <v>0</v>
      </c>
      <c r="BM19" s="172" t="e">
        <f t="shared" si="9"/>
        <v>#DIV/0!</v>
      </c>
      <c r="BN19" s="271" t="e">
        <f t="shared" si="10"/>
        <v>#DIV/0!</v>
      </c>
      <c r="BO19" s="169" t="e">
        <f t="shared" si="11"/>
        <v>#DIV/0!</v>
      </c>
      <c r="BP19" s="170" t="e">
        <f t="shared" si="12"/>
        <v>#DIV/0!</v>
      </c>
      <c r="BQ19" s="170" t="e">
        <f t="shared" si="13"/>
        <v>#DIV/0!</v>
      </c>
      <c r="BR19" s="170" t="e">
        <f t="shared" si="14"/>
        <v>#DIV/0!</v>
      </c>
      <c r="BS19" s="170" t="e">
        <f t="shared" si="15"/>
        <v>#DIV/0!</v>
      </c>
      <c r="BT19" s="170" t="e">
        <f t="shared" si="16"/>
        <v>#DIV/0!</v>
      </c>
      <c r="BU19" s="170" t="e">
        <f t="shared" si="17"/>
        <v>#DIV/0!</v>
      </c>
      <c r="BV19" s="170" t="e">
        <f t="shared" si="18"/>
        <v>#DIV/0!</v>
      </c>
      <c r="BW19" s="170" t="e">
        <f t="shared" si="19"/>
        <v>#DIV/0!</v>
      </c>
      <c r="BX19" s="170" t="e">
        <f t="shared" si="20"/>
        <v>#DIV/0!</v>
      </c>
      <c r="BY19" s="169" t="e">
        <f t="shared" si="21"/>
        <v>#DIV/0!</v>
      </c>
      <c r="BZ19" s="170" t="e">
        <f t="shared" si="22"/>
        <v>#DIV/0!</v>
      </c>
      <c r="CA19" s="170" t="e">
        <f t="shared" si="23"/>
        <v>#DIV/0!</v>
      </c>
      <c r="CB19" s="170" t="e">
        <f t="shared" si="24"/>
        <v>#DIV/0!</v>
      </c>
      <c r="CC19" s="170" t="e">
        <f t="shared" si="25"/>
        <v>#DIV/0!</v>
      </c>
      <c r="CD19" s="170" t="e">
        <f t="shared" si="26"/>
        <v>#DIV/0!</v>
      </c>
      <c r="CE19" s="170" t="e">
        <f t="shared" si="27"/>
        <v>#DIV/0!</v>
      </c>
      <c r="CF19" s="170" t="e">
        <f t="shared" si="28"/>
        <v>#DIV/0!</v>
      </c>
      <c r="CG19" s="170" t="e">
        <f t="shared" si="29"/>
        <v>#DIV/0!</v>
      </c>
      <c r="CH19" s="170" t="e">
        <f t="shared" si="30"/>
        <v>#DIV/0!</v>
      </c>
      <c r="CI19" s="174" t="e">
        <f t="shared" si="31"/>
        <v>#DIV/0!</v>
      </c>
      <c r="CJ19" s="169" t="e">
        <f t="shared" si="32"/>
        <v>#DIV/0!</v>
      </c>
      <c r="CK19" s="170" t="e">
        <f t="shared" si="33"/>
        <v>#DIV/0!</v>
      </c>
      <c r="CL19" s="170" t="e">
        <f t="shared" si="34"/>
        <v>#DIV/0!</v>
      </c>
      <c r="CM19" s="170" t="e">
        <f t="shared" si="35"/>
        <v>#DIV/0!</v>
      </c>
      <c r="CN19" s="170" t="e">
        <f t="shared" si="36"/>
        <v>#DIV/0!</v>
      </c>
      <c r="CO19" s="170" t="e">
        <f t="shared" si="37"/>
        <v>#DIV/0!</v>
      </c>
      <c r="CP19" s="170" t="e">
        <f t="shared" si="38"/>
        <v>#DIV/0!</v>
      </c>
      <c r="CQ19" s="170" t="e">
        <f t="shared" si="39"/>
        <v>#DIV/0!</v>
      </c>
      <c r="CR19" s="170" t="e">
        <f t="shared" si="40"/>
        <v>#DIV/0!</v>
      </c>
      <c r="CS19" s="170" t="e">
        <f t="shared" si="41"/>
        <v>#DIV/0!</v>
      </c>
      <c r="CT19" s="169" t="e">
        <f t="shared" si="42"/>
        <v>#DIV/0!</v>
      </c>
      <c r="CU19" s="170" t="e">
        <f t="shared" si="43"/>
        <v>#DIV/0!</v>
      </c>
      <c r="CV19" s="170" t="e">
        <f t="shared" si="44"/>
        <v>#DIV/0!</v>
      </c>
      <c r="CW19" s="170" t="e">
        <f t="shared" si="45"/>
        <v>#DIV/0!</v>
      </c>
      <c r="CX19" s="170" t="e">
        <f t="shared" si="46"/>
        <v>#DIV/0!</v>
      </c>
      <c r="CY19" s="170" t="e">
        <f t="shared" si="47"/>
        <v>#DIV/0!</v>
      </c>
      <c r="CZ19" s="170" t="e">
        <f t="shared" si="48"/>
        <v>#DIV/0!</v>
      </c>
      <c r="DA19" s="170" t="e">
        <f t="shared" si="49"/>
        <v>#DIV/0!</v>
      </c>
      <c r="DB19" s="170" t="e">
        <f t="shared" si="50"/>
        <v>#DIV/0!</v>
      </c>
      <c r="DC19" s="170" t="e">
        <f t="shared" si="51"/>
        <v>#DIV/0!</v>
      </c>
      <c r="DD19" s="175" t="e">
        <f t="shared" si="52"/>
        <v>#DIV/0!</v>
      </c>
      <c r="DE19" s="176" t="e">
        <f t="shared" si="53"/>
        <v>#DIV/0!</v>
      </c>
      <c r="DF19" s="177" t="e">
        <f t="shared" si="54"/>
        <v>#DIV/0!</v>
      </c>
      <c r="DG19" s="166" t="e">
        <f t="shared" si="55"/>
        <v>#DIV/0!</v>
      </c>
      <c r="DH19" s="166" t="e">
        <f t="shared" si="56"/>
        <v>#DIV/0!</v>
      </c>
      <c r="DI19" s="166" t="e">
        <f t="shared" si="57"/>
        <v>#DIV/0!</v>
      </c>
      <c r="DJ19" s="166" t="e">
        <f t="shared" si="58"/>
        <v>#DIV/0!</v>
      </c>
      <c r="DK19" s="166" t="e">
        <f t="shared" si="59"/>
        <v>#DIV/0!</v>
      </c>
      <c r="DL19" s="166" t="e">
        <f t="shared" si="60"/>
        <v>#DIV/0!</v>
      </c>
      <c r="DM19" s="166" t="e">
        <f t="shared" si="61"/>
        <v>#DIV/0!</v>
      </c>
      <c r="DN19" s="166" t="e">
        <f t="shared" si="62"/>
        <v>#DIV/0!</v>
      </c>
      <c r="DO19" s="166" t="e">
        <f t="shared" si="63"/>
        <v>#DIV/0!</v>
      </c>
      <c r="DP19" s="177" t="e">
        <f t="shared" si="64"/>
        <v>#DIV/0!</v>
      </c>
      <c r="DQ19" s="166" t="e">
        <f t="shared" si="65"/>
        <v>#DIV/0!</v>
      </c>
      <c r="DR19" s="166" t="e">
        <f t="shared" si="66"/>
        <v>#DIV/0!</v>
      </c>
      <c r="DS19" s="166" t="e">
        <f t="shared" si="67"/>
        <v>#DIV/0!</v>
      </c>
      <c r="DT19" s="166" t="e">
        <f t="shared" si="68"/>
        <v>#DIV/0!</v>
      </c>
      <c r="DU19" s="166" t="e">
        <f t="shared" si="69"/>
        <v>#DIV/0!</v>
      </c>
      <c r="DV19" s="166" t="e">
        <f t="shared" si="70"/>
        <v>#DIV/0!</v>
      </c>
      <c r="DW19" s="166" t="e">
        <f t="shared" si="71"/>
        <v>#DIV/0!</v>
      </c>
      <c r="DX19" s="166" t="e">
        <f t="shared" si="72"/>
        <v>#DIV/0!</v>
      </c>
      <c r="DY19" s="166" t="e">
        <f t="shared" si="73"/>
        <v>#DIV/0!</v>
      </c>
      <c r="DZ19" s="178" t="e">
        <f t="shared" si="74"/>
        <v>#DIV/0!</v>
      </c>
      <c r="EA19" s="177" t="e">
        <f t="shared" si="75"/>
        <v>#DIV/0!</v>
      </c>
      <c r="EB19" s="166" t="e">
        <f t="shared" si="76"/>
        <v>#DIV/0!</v>
      </c>
      <c r="EC19" s="166" t="e">
        <f t="shared" si="77"/>
        <v>#DIV/0!</v>
      </c>
      <c r="ED19" s="166" t="e">
        <f t="shared" si="78"/>
        <v>#DIV/0!</v>
      </c>
      <c r="EE19" s="166" t="e">
        <f t="shared" si="79"/>
        <v>#DIV/0!</v>
      </c>
      <c r="EF19" s="166" t="e">
        <f t="shared" si="80"/>
        <v>#DIV/0!</v>
      </c>
      <c r="EG19" s="166" t="e">
        <f t="shared" si="81"/>
        <v>#DIV/0!</v>
      </c>
      <c r="EH19" s="166" t="e">
        <f t="shared" si="82"/>
        <v>#DIV/0!</v>
      </c>
      <c r="EI19" s="166" t="e">
        <f t="shared" si="83"/>
        <v>#DIV/0!</v>
      </c>
      <c r="EJ19" s="166" t="e">
        <f t="shared" si="84"/>
        <v>#DIV/0!</v>
      </c>
      <c r="EK19" s="177" t="e">
        <f t="shared" si="85"/>
        <v>#DIV/0!</v>
      </c>
      <c r="EL19" s="166" t="e">
        <f t="shared" si="86"/>
        <v>#DIV/0!</v>
      </c>
      <c r="EM19" s="166" t="e">
        <f t="shared" si="87"/>
        <v>#DIV/0!</v>
      </c>
      <c r="EN19" s="166" t="e">
        <f t="shared" si="88"/>
        <v>#DIV/0!</v>
      </c>
      <c r="EO19" s="276" t="e">
        <f t="shared" si="89"/>
        <v>#DIV/0!</v>
      </c>
      <c r="EP19" s="166" t="e">
        <f t="shared" si="90"/>
        <v>#DIV/0!</v>
      </c>
      <c r="EQ19" s="166" t="e">
        <f t="shared" si="91"/>
        <v>#DIV/0!</v>
      </c>
      <c r="ER19" s="166" t="e">
        <f t="shared" si="92"/>
        <v>#DIV/0!</v>
      </c>
      <c r="ES19" s="166" t="e">
        <f t="shared" si="93"/>
        <v>#DIV/0!</v>
      </c>
      <c r="ET19" s="179" t="e">
        <f t="shared" si="94"/>
        <v>#DIV/0!</v>
      </c>
      <c r="EW19" s="1713"/>
      <c r="EX19" s="195" t="e">
        <f t="shared" si="98"/>
        <v>#DIV/0!</v>
      </c>
      <c r="EY19" s="278" t="e">
        <f t="shared" si="99"/>
        <v>#DIV/0!</v>
      </c>
      <c r="EZ19" s="278" t="e">
        <f t="shared" si="100"/>
        <v>#DIV/0!</v>
      </c>
      <c r="FA19" s="278" t="e">
        <f t="shared" si="101"/>
        <v>#DIV/0!</v>
      </c>
      <c r="FB19" s="278" t="e">
        <f t="shared" si="102"/>
        <v>#DIV/0!</v>
      </c>
      <c r="FC19" s="278" t="e">
        <f t="shared" si="103"/>
        <v>#DIV/0!</v>
      </c>
      <c r="FD19" s="278" t="e">
        <f t="shared" si="104"/>
        <v>#DIV/0!</v>
      </c>
      <c r="FE19" s="278" t="e">
        <f t="shared" si="105"/>
        <v>#DIV/0!</v>
      </c>
      <c r="FF19" s="278" t="e">
        <f t="shared" si="106"/>
        <v>#DIV/0!</v>
      </c>
      <c r="FG19" s="278" t="e">
        <f t="shared" si="107"/>
        <v>#DIV/0!</v>
      </c>
      <c r="FH19" s="278" t="e">
        <f t="shared" si="108"/>
        <v>#DIV/0!</v>
      </c>
      <c r="FI19" s="279" t="e">
        <f t="shared" si="109"/>
        <v>#DIV/0!</v>
      </c>
      <c r="FJ19" s="200" t="e">
        <f t="shared" si="110"/>
        <v>#DIV/0!</v>
      </c>
      <c r="FK19" s="201" t="e">
        <f t="shared" si="111"/>
        <v>#DIV/0!</v>
      </c>
      <c r="FL19" s="201" t="e">
        <f t="shared" si="112"/>
        <v>#DIV/0!</v>
      </c>
      <c r="FM19" s="201" t="e">
        <f t="shared" si="113"/>
        <v>#DIV/0!</v>
      </c>
      <c r="FN19" s="201" t="e">
        <f t="shared" si="114"/>
        <v>#DIV/0!</v>
      </c>
      <c r="FO19" s="201" t="e">
        <f t="shared" si="115"/>
        <v>#DIV/0!</v>
      </c>
      <c r="FP19" s="201" t="e">
        <f t="shared" si="116"/>
        <v>#DIV/0!</v>
      </c>
      <c r="FQ19" s="201" t="e">
        <f t="shared" si="117"/>
        <v>#DIV/0!</v>
      </c>
      <c r="FR19" s="201" t="e">
        <f t="shared" si="118"/>
        <v>#DIV/0!</v>
      </c>
      <c r="FS19" s="201" t="e">
        <f t="shared" si="119"/>
        <v>#DIV/0!</v>
      </c>
      <c r="FT19" s="280" t="e">
        <f t="shared" si="120"/>
        <v>#DIV/0!</v>
      </c>
      <c r="FU19" s="281" t="e">
        <f t="shared" si="121"/>
        <v>#DIV/0!</v>
      </c>
      <c r="FV19" s="197" t="e">
        <f t="shared" si="122"/>
        <v>#DIV/0!</v>
      </c>
      <c r="FW19" s="197" t="e">
        <f t="shared" si="123"/>
        <v>#DIV/0!</v>
      </c>
      <c r="FX19" s="197" t="e">
        <f t="shared" si="124"/>
        <v>#DIV/0!</v>
      </c>
      <c r="FY19" s="197" t="e">
        <f t="shared" si="125"/>
        <v>#DIV/0!</v>
      </c>
      <c r="FZ19" s="197" t="e">
        <f t="shared" si="126"/>
        <v>#DIV/0!</v>
      </c>
      <c r="GA19" s="197" t="e">
        <f t="shared" si="127"/>
        <v>#DIV/0!</v>
      </c>
      <c r="GB19" s="197" t="e">
        <f t="shared" si="128"/>
        <v>#DIV/0!</v>
      </c>
      <c r="GC19" s="197" t="e">
        <f t="shared" si="129"/>
        <v>#DIV/0!</v>
      </c>
      <c r="GD19" s="198" t="e">
        <f t="shared" si="130"/>
        <v>#DIV/0!</v>
      </c>
    </row>
    <row r="20" spans="1:186" ht="15.75" customHeight="1" x14ac:dyDescent="0.15">
      <c r="A20" s="191">
        <v>24</v>
      </c>
      <c r="B20" s="273"/>
      <c r="C20" s="274"/>
      <c r="D20" s="274"/>
      <c r="E20" s="274"/>
      <c r="F20" s="274"/>
      <c r="G20" s="275"/>
      <c r="H20" s="275"/>
      <c r="I20" s="275"/>
      <c r="J20" s="275"/>
      <c r="K20" s="275"/>
      <c r="L20" s="166">
        <v>0</v>
      </c>
      <c r="M20" s="166">
        <v>0</v>
      </c>
      <c r="N20" s="166">
        <v>0</v>
      </c>
      <c r="O20" s="166">
        <v>0</v>
      </c>
      <c r="P20" s="166">
        <v>0</v>
      </c>
      <c r="Q20" s="166">
        <v>0</v>
      </c>
      <c r="R20" s="166">
        <v>0</v>
      </c>
      <c r="S20" s="166">
        <v>0</v>
      </c>
      <c r="T20" s="166">
        <v>0</v>
      </c>
      <c r="U20" s="166">
        <v>0</v>
      </c>
      <c r="V20" s="172">
        <f t="shared" si="6"/>
        <v>0</v>
      </c>
      <c r="W20" s="168">
        <f t="shared" si="7"/>
        <v>0</v>
      </c>
      <c r="X20" s="169">
        <v>0</v>
      </c>
      <c r="Y20" s="170">
        <v>0</v>
      </c>
      <c r="Z20" s="170">
        <v>0</v>
      </c>
      <c r="AA20" s="170">
        <v>0</v>
      </c>
      <c r="AB20" s="170">
        <v>0</v>
      </c>
      <c r="AC20" s="170">
        <v>0</v>
      </c>
      <c r="AD20" s="170">
        <v>0</v>
      </c>
      <c r="AE20" s="170">
        <v>0</v>
      </c>
      <c r="AF20" s="170">
        <v>0</v>
      </c>
      <c r="AG20" s="170">
        <v>0</v>
      </c>
      <c r="AH20" s="169">
        <v>0</v>
      </c>
      <c r="AI20" s="170">
        <v>0</v>
      </c>
      <c r="AJ20" s="170">
        <v>0</v>
      </c>
      <c r="AK20" s="170">
        <v>0</v>
      </c>
      <c r="AL20" s="170">
        <v>0</v>
      </c>
      <c r="AM20" s="170">
        <v>0</v>
      </c>
      <c r="AN20" s="170">
        <v>0</v>
      </c>
      <c r="AO20" s="170">
        <v>0</v>
      </c>
      <c r="AP20" s="170">
        <v>0</v>
      </c>
      <c r="AQ20" s="170">
        <v>0</v>
      </c>
      <c r="AR20" s="171">
        <f t="shared" si="8"/>
        <v>0</v>
      </c>
      <c r="AS20" s="169">
        <v>0</v>
      </c>
      <c r="AT20" s="170">
        <v>0</v>
      </c>
      <c r="AU20" s="170">
        <v>0</v>
      </c>
      <c r="AV20" s="170">
        <v>0</v>
      </c>
      <c r="AW20" s="170">
        <v>0</v>
      </c>
      <c r="AX20" s="170">
        <v>0</v>
      </c>
      <c r="AY20" s="170">
        <v>0</v>
      </c>
      <c r="AZ20" s="170">
        <v>0</v>
      </c>
      <c r="BA20" s="170">
        <v>0</v>
      </c>
      <c r="BB20" s="170">
        <v>0</v>
      </c>
      <c r="BC20" s="169">
        <v>0</v>
      </c>
      <c r="BD20" s="170">
        <v>0</v>
      </c>
      <c r="BE20" s="170">
        <v>0</v>
      </c>
      <c r="BF20" s="170">
        <v>0</v>
      </c>
      <c r="BG20" s="170">
        <v>0</v>
      </c>
      <c r="BH20" s="170">
        <v>0</v>
      </c>
      <c r="BI20" s="170">
        <v>0</v>
      </c>
      <c r="BJ20" s="170">
        <v>0</v>
      </c>
      <c r="BK20" s="170">
        <v>0</v>
      </c>
      <c r="BL20" s="170">
        <v>0</v>
      </c>
      <c r="BM20" s="172" t="e">
        <f t="shared" si="9"/>
        <v>#DIV/0!</v>
      </c>
      <c r="BN20" s="271" t="e">
        <f t="shared" si="10"/>
        <v>#DIV/0!</v>
      </c>
      <c r="BO20" s="169" t="e">
        <f t="shared" si="11"/>
        <v>#DIV/0!</v>
      </c>
      <c r="BP20" s="170" t="e">
        <f t="shared" si="12"/>
        <v>#DIV/0!</v>
      </c>
      <c r="BQ20" s="170" t="e">
        <f t="shared" si="13"/>
        <v>#DIV/0!</v>
      </c>
      <c r="BR20" s="170" t="e">
        <f t="shared" si="14"/>
        <v>#DIV/0!</v>
      </c>
      <c r="BS20" s="170" t="e">
        <f t="shared" si="15"/>
        <v>#DIV/0!</v>
      </c>
      <c r="BT20" s="170" t="e">
        <f t="shared" si="16"/>
        <v>#DIV/0!</v>
      </c>
      <c r="BU20" s="170" t="e">
        <f t="shared" si="17"/>
        <v>#DIV/0!</v>
      </c>
      <c r="BV20" s="170" t="e">
        <f t="shared" si="18"/>
        <v>#DIV/0!</v>
      </c>
      <c r="BW20" s="170" t="e">
        <f t="shared" si="19"/>
        <v>#DIV/0!</v>
      </c>
      <c r="BX20" s="170" t="e">
        <f t="shared" si="20"/>
        <v>#DIV/0!</v>
      </c>
      <c r="BY20" s="169" t="e">
        <f t="shared" si="21"/>
        <v>#DIV/0!</v>
      </c>
      <c r="BZ20" s="170" t="e">
        <f t="shared" si="22"/>
        <v>#DIV/0!</v>
      </c>
      <c r="CA20" s="170" t="e">
        <f t="shared" si="23"/>
        <v>#DIV/0!</v>
      </c>
      <c r="CB20" s="170" t="e">
        <f t="shared" si="24"/>
        <v>#DIV/0!</v>
      </c>
      <c r="CC20" s="170" t="e">
        <f t="shared" si="25"/>
        <v>#DIV/0!</v>
      </c>
      <c r="CD20" s="170" t="e">
        <f t="shared" si="26"/>
        <v>#DIV/0!</v>
      </c>
      <c r="CE20" s="170" t="e">
        <f t="shared" si="27"/>
        <v>#DIV/0!</v>
      </c>
      <c r="CF20" s="170" t="e">
        <f t="shared" si="28"/>
        <v>#DIV/0!</v>
      </c>
      <c r="CG20" s="170" t="e">
        <f t="shared" si="29"/>
        <v>#DIV/0!</v>
      </c>
      <c r="CH20" s="170" t="e">
        <f t="shared" si="30"/>
        <v>#DIV/0!</v>
      </c>
      <c r="CI20" s="174" t="e">
        <f t="shared" si="31"/>
        <v>#DIV/0!</v>
      </c>
      <c r="CJ20" s="169" t="e">
        <f t="shared" si="32"/>
        <v>#DIV/0!</v>
      </c>
      <c r="CK20" s="170" t="e">
        <f t="shared" si="33"/>
        <v>#DIV/0!</v>
      </c>
      <c r="CL20" s="170" t="e">
        <f t="shared" si="34"/>
        <v>#DIV/0!</v>
      </c>
      <c r="CM20" s="170" t="e">
        <f t="shared" si="35"/>
        <v>#DIV/0!</v>
      </c>
      <c r="CN20" s="170" t="e">
        <f t="shared" si="36"/>
        <v>#DIV/0!</v>
      </c>
      <c r="CO20" s="170" t="e">
        <f t="shared" si="37"/>
        <v>#DIV/0!</v>
      </c>
      <c r="CP20" s="170" t="e">
        <f t="shared" si="38"/>
        <v>#DIV/0!</v>
      </c>
      <c r="CQ20" s="170" t="e">
        <f t="shared" si="39"/>
        <v>#DIV/0!</v>
      </c>
      <c r="CR20" s="170" t="e">
        <f t="shared" si="40"/>
        <v>#DIV/0!</v>
      </c>
      <c r="CS20" s="170" t="e">
        <f t="shared" si="41"/>
        <v>#DIV/0!</v>
      </c>
      <c r="CT20" s="169" t="e">
        <f t="shared" si="42"/>
        <v>#DIV/0!</v>
      </c>
      <c r="CU20" s="170" t="e">
        <f t="shared" si="43"/>
        <v>#DIV/0!</v>
      </c>
      <c r="CV20" s="170" t="e">
        <f t="shared" si="44"/>
        <v>#DIV/0!</v>
      </c>
      <c r="CW20" s="170" t="e">
        <f t="shared" si="45"/>
        <v>#DIV/0!</v>
      </c>
      <c r="CX20" s="170" t="e">
        <f t="shared" si="46"/>
        <v>#DIV/0!</v>
      </c>
      <c r="CY20" s="170" t="e">
        <f t="shared" si="47"/>
        <v>#DIV/0!</v>
      </c>
      <c r="CZ20" s="170" t="e">
        <f t="shared" si="48"/>
        <v>#DIV/0!</v>
      </c>
      <c r="DA20" s="170" t="e">
        <f t="shared" si="49"/>
        <v>#DIV/0!</v>
      </c>
      <c r="DB20" s="170" t="e">
        <f t="shared" si="50"/>
        <v>#DIV/0!</v>
      </c>
      <c r="DC20" s="170" t="e">
        <f t="shared" si="51"/>
        <v>#DIV/0!</v>
      </c>
      <c r="DD20" s="175" t="e">
        <f t="shared" si="52"/>
        <v>#DIV/0!</v>
      </c>
      <c r="DE20" s="176" t="e">
        <f t="shared" si="53"/>
        <v>#DIV/0!</v>
      </c>
      <c r="DF20" s="177" t="e">
        <f t="shared" si="54"/>
        <v>#DIV/0!</v>
      </c>
      <c r="DG20" s="166" t="e">
        <f t="shared" si="55"/>
        <v>#DIV/0!</v>
      </c>
      <c r="DH20" s="166" t="e">
        <f t="shared" si="56"/>
        <v>#DIV/0!</v>
      </c>
      <c r="DI20" s="166" t="e">
        <f t="shared" si="57"/>
        <v>#DIV/0!</v>
      </c>
      <c r="DJ20" s="166" t="e">
        <f t="shared" si="58"/>
        <v>#DIV/0!</v>
      </c>
      <c r="DK20" s="166" t="e">
        <f t="shared" si="59"/>
        <v>#DIV/0!</v>
      </c>
      <c r="DL20" s="166" t="e">
        <f t="shared" si="60"/>
        <v>#DIV/0!</v>
      </c>
      <c r="DM20" s="166" t="e">
        <f t="shared" si="61"/>
        <v>#DIV/0!</v>
      </c>
      <c r="DN20" s="166" t="e">
        <f t="shared" si="62"/>
        <v>#DIV/0!</v>
      </c>
      <c r="DO20" s="166" t="e">
        <f t="shared" si="63"/>
        <v>#DIV/0!</v>
      </c>
      <c r="DP20" s="177" t="e">
        <f t="shared" si="64"/>
        <v>#DIV/0!</v>
      </c>
      <c r="DQ20" s="166" t="e">
        <f t="shared" si="65"/>
        <v>#DIV/0!</v>
      </c>
      <c r="DR20" s="166" t="e">
        <f t="shared" si="66"/>
        <v>#DIV/0!</v>
      </c>
      <c r="DS20" s="166" t="e">
        <f t="shared" si="67"/>
        <v>#DIV/0!</v>
      </c>
      <c r="DT20" s="166" t="e">
        <f t="shared" si="68"/>
        <v>#DIV/0!</v>
      </c>
      <c r="DU20" s="166" t="e">
        <f t="shared" si="69"/>
        <v>#DIV/0!</v>
      </c>
      <c r="DV20" s="166" t="e">
        <f t="shared" si="70"/>
        <v>#DIV/0!</v>
      </c>
      <c r="DW20" s="166" t="e">
        <f t="shared" si="71"/>
        <v>#DIV/0!</v>
      </c>
      <c r="DX20" s="166" t="e">
        <f t="shared" si="72"/>
        <v>#DIV/0!</v>
      </c>
      <c r="DY20" s="166" t="e">
        <f t="shared" si="73"/>
        <v>#DIV/0!</v>
      </c>
      <c r="DZ20" s="178" t="e">
        <f t="shared" si="74"/>
        <v>#DIV/0!</v>
      </c>
      <c r="EA20" s="177" t="e">
        <f t="shared" si="75"/>
        <v>#DIV/0!</v>
      </c>
      <c r="EB20" s="166" t="e">
        <f t="shared" si="76"/>
        <v>#DIV/0!</v>
      </c>
      <c r="EC20" s="166" t="e">
        <f t="shared" si="77"/>
        <v>#DIV/0!</v>
      </c>
      <c r="ED20" s="166" t="e">
        <f t="shared" si="78"/>
        <v>#DIV/0!</v>
      </c>
      <c r="EE20" s="166" t="e">
        <f t="shared" si="79"/>
        <v>#DIV/0!</v>
      </c>
      <c r="EF20" s="166" t="e">
        <f t="shared" si="80"/>
        <v>#DIV/0!</v>
      </c>
      <c r="EG20" s="166" t="e">
        <f t="shared" si="81"/>
        <v>#DIV/0!</v>
      </c>
      <c r="EH20" s="166" t="e">
        <f t="shared" si="82"/>
        <v>#DIV/0!</v>
      </c>
      <c r="EI20" s="166" t="e">
        <f t="shared" si="83"/>
        <v>#DIV/0!</v>
      </c>
      <c r="EJ20" s="166" t="e">
        <f t="shared" si="84"/>
        <v>#DIV/0!</v>
      </c>
      <c r="EK20" s="177" t="e">
        <f t="shared" si="85"/>
        <v>#DIV/0!</v>
      </c>
      <c r="EL20" s="166" t="e">
        <f t="shared" si="86"/>
        <v>#DIV/0!</v>
      </c>
      <c r="EM20" s="166" t="e">
        <f t="shared" si="87"/>
        <v>#DIV/0!</v>
      </c>
      <c r="EN20" s="166" t="e">
        <f t="shared" si="88"/>
        <v>#DIV/0!</v>
      </c>
      <c r="EO20" s="276" t="e">
        <f t="shared" si="89"/>
        <v>#DIV/0!</v>
      </c>
      <c r="EP20" s="166" t="e">
        <f t="shared" si="90"/>
        <v>#DIV/0!</v>
      </c>
      <c r="EQ20" s="166" t="e">
        <f t="shared" si="91"/>
        <v>#DIV/0!</v>
      </c>
      <c r="ER20" s="166" t="e">
        <f t="shared" si="92"/>
        <v>#DIV/0!</v>
      </c>
      <c r="ES20" s="166" t="e">
        <f t="shared" si="93"/>
        <v>#DIV/0!</v>
      </c>
      <c r="ET20" s="179" t="e">
        <f t="shared" si="94"/>
        <v>#DIV/0!</v>
      </c>
      <c r="EW20" s="1713"/>
      <c r="EX20" s="195" t="e">
        <f t="shared" si="98"/>
        <v>#DIV/0!</v>
      </c>
      <c r="EY20" s="278" t="e">
        <f t="shared" si="99"/>
        <v>#DIV/0!</v>
      </c>
      <c r="EZ20" s="278" t="e">
        <f t="shared" si="100"/>
        <v>#DIV/0!</v>
      </c>
      <c r="FA20" s="278" t="e">
        <f t="shared" si="101"/>
        <v>#DIV/0!</v>
      </c>
      <c r="FB20" s="278" t="e">
        <f t="shared" si="102"/>
        <v>#DIV/0!</v>
      </c>
      <c r="FC20" s="278" t="e">
        <f t="shared" si="103"/>
        <v>#DIV/0!</v>
      </c>
      <c r="FD20" s="278" t="e">
        <f t="shared" si="104"/>
        <v>#DIV/0!</v>
      </c>
      <c r="FE20" s="278" t="e">
        <f t="shared" si="105"/>
        <v>#DIV/0!</v>
      </c>
      <c r="FF20" s="278" t="e">
        <f t="shared" si="106"/>
        <v>#DIV/0!</v>
      </c>
      <c r="FG20" s="278" t="e">
        <f t="shared" si="107"/>
        <v>#DIV/0!</v>
      </c>
      <c r="FH20" s="278" t="e">
        <f t="shared" si="108"/>
        <v>#DIV/0!</v>
      </c>
      <c r="FI20" s="279" t="e">
        <f t="shared" si="109"/>
        <v>#DIV/0!</v>
      </c>
      <c r="FJ20" s="200" t="e">
        <f t="shared" si="110"/>
        <v>#DIV/0!</v>
      </c>
      <c r="FK20" s="201" t="e">
        <f t="shared" si="111"/>
        <v>#DIV/0!</v>
      </c>
      <c r="FL20" s="201" t="e">
        <f t="shared" si="112"/>
        <v>#DIV/0!</v>
      </c>
      <c r="FM20" s="201" t="e">
        <f t="shared" si="113"/>
        <v>#DIV/0!</v>
      </c>
      <c r="FN20" s="201" t="e">
        <f t="shared" si="114"/>
        <v>#DIV/0!</v>
      </c>
      <c r="FO20" s="201" t="e">
        <f t="shared" si="115"/>
        <v>#DIV/0!</v>
      </c>
      <c r="FP20" s="201" t="e">
        <f t="shared" si="116"/>
        <v>#DIV/0!</v>
      </c>
      <c r="FQ20" s="201" t="e">
        <f t="shared" si="117"/>
        <v>#DIV/0!</v>
      </c>
      <c r="FR20" s="201" t="e">
        <f t="shared" si="118"/>
        <v>#DIV/0!</v>
      </c>
      <c r="FS20" s="201" t="e">
        <f t="shared" si="119"/>
        <v>#DIV/0!</v>
      </c>
      <c r="FT20" s="280" t="e">
        <f t="shared" si="120"/>
        <v>#DIV/0!</v>
      </c>
      <c r="FU20" s="281" t="e">
        <f t="shared" si="121"/>
        <v>#DIV/0!</v>
      </c>
      <c r="FV20" s="197" t="e">
        <f t="shared" si="122"/>
        <v>#DIV/0!</v>
      </c>
      <c r="FW20" s="197" t="e">
        <f t="shared" si="123"/>
        <v>#DIV/0!</v>
      </c>
      <c r="FX20" s="197" t="e">
        <f t="shared" si="124"/>
        <v>#DIV/0!</v>
      </c>
      <c r="FY20" s="197" t="e">
        <f t="shared" si="125"/>
        <v>#DIV/0!</v>
      </c>
      <c r="FZ20" s="197" t="e">
        <f t="shared" si="126"/>
        <v>#DIV/0!</v>
      </c>
      <c r="GA20" s="197" t="e">
        <f t="shared" si="127"/>
        <v>#DIV/0!</v>
      </c>
      <c r="GB20" s="197" t="e">
        <f t="shared" si="128"/>
        <v>#DIV/0!</v>
      </c>
      <c r="GC20" s="197" t="e">
        <f t="shared" si="129"/>
        <v>#DIV/0!</v>
      </c>
      <c r="GD20" s="198" t="e">
        <f t="shared" si="130"/>
        <v>#DIV/0!</v>
      </c>
    </row>
    <row r="21" spans="1:186" ht="15.75" customHeight="1" x14ac:dyDescent="0.15">
      <c r="A21" s="191">
        <v>26</v>
      </c>
      <c r="B21" s="273"/>
      <c r="C21" s="274"/>
      <c r="D21" s="274"/>
      <c r="E21" s="274"/>
      <c r="F21" s="274"/>
      <c r="G21" s="275"/>
      <c r="H21" s="275"/>
      <c r="I21" s="275"/>
      <c r="J21" s="275"/>
      <c r="K21" s="275"/>
      <c r="L21" s="166">
        <v>0</v>
      </c>
      <c r="M21" s="166">
        <v>0</v>
      </c>
      <c r="N21" s="166">
        <v>0</v>
      </c>
      <c r="O21" s="166">
        <v>0</v>
      </c>
      <c r="P21" s="166">
        <v>0</v>
      </c>
      <c r="Q21" s="166">
        <v>0</v>
      </c>
      <c r="R21" s="166">
        <v>0</v>
      </c>
      <c r="S21" s="166">
        <v>0</v>
      </c>
      <c r="T21" s="166">
        <v>0</v>
      </c>
      <c r="U21" s="166">
        <v>0</v>
      </c>
      <c r="V21" s="172">
        <f t="shared" si="6"/>
        <v>0</v>
      </c>
      <c r="W21" s="168">
        <f t="shared" si="7"/>
        <v>0</v>
      </c>
      <c r="X21" s="169">
        <v>0</v>
      </c>
      <c r="Y21" s="170">
        <v>0</v>
      </c>
      <c r="Z21" s="170">
        <v>0</v>
      </c>
      <c r="AA21" s="170">
        <v>0</v>
      </c>
      <c r="AB21" s="170">
        <v>0</v>
      </c>
      <c r="AC21" s="170">
        <v>0</v>
      </c>
      <c r="AD21" s="170">
        <v>0</v>
      </c>
      <c r="AE21" s="170">
        <v>0</v>
      </c>
      <c r="AF21" s="170">
        <v>0</v>
      </c>
      <c r="AG21" s="170">
        <v>0</v>
      </c>
      <c r="AH21" s="169">
        <v>0</v>
      </c>
      <c r="AI21" s="170">
        <v>0</v>
      </c>
      <c r="AJ21" s="170">
        <v>0</v>
      </c>
      <c r="AK21" s="170">
        <v>0</v>
      </c>
      <c r="AL21" s="170">
        <v>0</v>
      </c>
      <c r="AM21" s="170">
        <v>0</v>
      </c>
      <c r="AN21" s="170">
        <v>0</v>
      </c>
      <c r="AO21" s="170">
        <v>0</v>
      </c>
      <c r="AP21" s="170">
        <v>0</v>
      </c>
      <c r="AQ21" s="170">
        <v>0</v>
      </c>
      <c r="AR21" s="171">
        <f t="shared" si="8"/>
        <v>0</v>
      </c>
      <c r="AS21" s="169">
        <v>0</v>
      </c>
      <c r="AT21" s="170">
        <v>0</v>
      </c>
      <c r="AU21" s="170">
        <v>0</v>
      </c>
      <c r="AV21" s="170">
        <v>0</v>
      </c>
      <c r="AW21" s="170">
        <v>0</v>
      </c>
      <c r="AX21" s="170">
        <v>0</v>
      </c>
      <c r="AY21" s="170">
        <v>0</v>
      </c>
      <c r="AZ21" s="170">
        <v>0</v>
      </c>
      <c r="BA21" s="170">
        <v>0</v>
      </c>
      <c r="BB21" s="170">
        <v>0</v>
      </c>
      <c r="BC21" s="169">
        <v>0</v>
      </c>
      <c r="BD21" s="170">
        <v>0</v>
      </c>
      <c r="BE21" s="170">
        <v>0</v>
      </c>
      <c r="BF21" s="170">
        <v>0</v>
      </c>
      <c r="BG21" s="170">
        <v>0</v>
      </c>
      <c r="BH21" s="170">
        <v>0</v>
      </c>
      <c r="BI21" s="170">
        <v>0</v>
      </c>
      <c r="BJ21" s="170">
        <v>0</v>
      </c>
      <c r="BK21" s="170">
        <v>0</v>
      </c>
      <c r="BL21" s="170">
        <v>0</v>
      </c>
      <c r="BM21" s="172" t="e">
        <f t="shared" si="9"/>
        <v>#DIV/0!</v>
      </c>
      <c r="BN21" s="271" t="e">
        <f t="shared" si="10"/>
        <v>#DIV/0!</v>
      </c>
      <c r="BO21" s="169" t="e">
        <f t="shared" si="11"/>
        <v>#DIV/0!</v>
      </c>
      <c r="BP21" s="170" t="e">
        <f t="shared" si="12"/>
        <v>#DIV/0!</v>
      </c>
      <c r="BQ21" s="170" t="e">
        <f t="shared" si="13"/>
        <v>#DIV/0!</v>
      </c>
      <c r="BR21" s="170" t="e">
        <f t="shared" si="14"/>
        <v>#DIV/0!</v>
      </c>
      <c r="BS21" s="170" t="e">
        <f t="shared" si="15"/>
        <v>#DIV/0!</v>
      </c>
      <c r="BT21" s="170" t="e">
        <f t="shared" si="16"/>
        <v>#DIV/0!</v>
      </c>
      <c r="BU21" s="170" t="e">
        <f t="shared" si="17"/>
        <v>#DIV/0!</v>
      </c>
      <c r="BV21" s="170" t="e">
        <f t="shared" si="18"/>
        <v>#DIV/0!</v>
      </c>
      <c r="BW21" s="170" t="e">
        <f t="shared" si="19"/>
        <v>#DIV/0!</v>
      </c>
      <c r="BX21" s="170" t="e">
        <f t="shared" si="20"/>
        <v>#DIV/0!</v>
      </c>
      <c r="BY21" s="169" t="e">
        <f t="shared" si="21"/>
        <v>#DIV/0!</v>
      </c>
      <c r="BZ21" s="170" t="e">
        <f t="shared" si="22"/>
        <v>#DIV/0!</v>
      </c>
      <c r="CA21" s="170" t="e">
        <f t="shared" si="23"/>
        <v>#DIV/0!</v>
      </c>
      <c r="CB21" s="170" t="e">
        <f t="shared" si="24"/>
        <v>#DIV/0!</v>
      </c>
      <c r="CC21" s="170" t="e">
        <f t="shared" si="25"/>
        <v>#DIV/0!</v>
      </c>
      <c r="CD21" s="170" t="e">
        <f t="shared" si="26"/>
        <v>#DIV/0!</v>
      </c>
      <c r="CE21" s="170" t="e">
        <f t="shared" si="27"/>
        <v>#DIV/0!</v>
      </c>
      <c r="CF21" s="170" t="e">
        <f t="shared" si="28"/>
        <v>#DIV/0!</v>
      </c>
      <c r="CG21" s="170" t="e">
        <f t="shared" si="29"/>
        <v>#DIV/0!</v>
      </c>
      <c r="CH21" s="170" t="e">
        <f t="shared" si="30"/>
        <v>#DIV/0!</v>
      </c>
      <c r="CI21" s="174" t="e">
        <f t="shared" si="31"/>
        <v>#DIV/0!</v>
      </c>
      <c r="CJ21" s="169" t="e">
        <f t="shared" si="32"/>
        <v>#DIV/0!</v>
      </c>
      <c r="CK21" s="170" t="e">
        <f t="shared" si="33"/>
        <v>#DIV/0!</v>
      </c>
      <c r="CL21" s="170" t="e">
        <f t="shared" si="34"/>
        <v>#DIV/0!</v>
      </c>
      <c r="CM21" s="170" t="e">
        <f t="shared" si="35"/>
        <v>#DIV/0!</v>
      </c>
      <c r="CN21" s="170" t="e">
        <f t="shared" si="36"/>
        <v>#DIV/0!</v>
      </c>
      <c r="CO21" s="170" t="e">
        <f t="shared" si="37"/>
        <v>#DIV/0!</v>
      </c>
      <c r="CP21" s="170" t="e">
        <f t="shared" si="38"/>
        <v>#DIV/0!</v>
      </c>
      <c r="CQ21" s="170" t="e">
        <f t="shared" si="39"/>
        <v>#DIV/0!</v>
      </c>
      <c r="CR21" s="170" t="e">
        <f t="shared" si="40"/>
        <v>#DIV/0!</v>
      </c>
      <c r="CS21" s="170" t="e">
        <f t="shared" si="41"/>
        <v>#DIV/0!</v>
      </c>
      <c r="CT21" s="169" t="e">
        <f t="shared" si="42"/>
        <v>#DIV/0!</v>
      </c>
      <c r="CU21" s="170" t="e">
        <f t="shared" si="43"/>
        <v>#DIV/0!</v>
      </c>
      <c r="CV21" s="170" t="e">
        <f t="shared" si="44"/>
        <v>#DIV/0!</v>
      </c>
      <c r="CW21" s="170" t="e">
        <f t="shared" si="45"/>
        <v>#DIV/0!</v>
      </c>
      <c r="CX21" s="170" t="e">
        <f t="shared" si="46"/>
        <v>#DIV/0!</v>
      </c>
      <c r="CY21" s="170" t="e">
        <f t="shared" si="47"/>
        <v>#DIV/0!</v>
      </c>
      <c r="CZ21" s="170" t="e">
        <f t="shared" si="48"/>
        <v>#DIV/0!</v>
      </c>
      <c r="DA21" s="170" t="e">
        <f t="shared" si="49"/>
        <v>#DIV/0!</v>
      </c>
      <c r="DB21" s="170" t="e">
        <f t="shared" si="50"/>
        <v>#DIV/0!</v>
      </c>
      <c r="DC21" s="170" t="e">
        <f t="shared" si="51"/>
        <v>#DIV/0!</v>
      </c>
      <c r="DD21" s="175" t="e">
        <f t="shared" si="52"/>
        <v>#DIV/0!</v>
      </c>
      <c r="DE21" s="176" t="e">
        <f t="shared" si="53"/>
        <v>#DIV/0!</v>
      </c>
      <c r="DF21" s="177" t="e">
        <f t="shared" si="54"/>
        <v>#DIV/0!</v>
      </c>
      <c r="DG21" s="166" t="e">
        <f t="shared" si="55"/>
        <v>#DIV/0!</v>
      </c>
      <c r="DH21" s="166" t="e">
        <f t="shared" si="56"/>
        <v>#DIV/0!</v>
      </c>
      <c r="DI21" s="166" t="e">
        <f t="shared" si="57"/>
        <v>#DIV/0!</v>
      </c>
      <c r="DJ21" s="166" t="e">
        <f t="shared" si="58"/>
        <v>#DIV/0!</v>
      </c>
      <c r="DK21" s="166" t="e">
        <f t="shared" si="59"/>
        <v>#DIV/0!</v>
      </c>
      <c r="DL21" s="166" t="e">
        <f t="shared" si="60"/>
        <v>#DIV/0!</v>
      </c>
      <c r="DM21" s="166" t="e">
        <f t="shared" si="61"/>
        <v>#DIV/0!</v>
      </c>
      <c r="DN21" s="166" t="e">
        <f t="shared" si="62"/>
        <v>#DIV/0!</v>
      </c>
      <c r="DO21" s="166" t="e">
        <f t="shared" si="63"/>
        <v>#DIV/0!</v>
      </c>
      <c r="DP21" s="177" t="e">
        <f t="shared" si="64"/>
        <v>#DIV/0!</v>
      </c>
      <c r="DQ21" s="166" t="e">
        <f t="shared" si="65"/>
        <v>#DIV/0!</v>
      </c>
      <c r="DR21" s="166" t="e">
        <f t="shared" si="66"/>
        <v>#DIV/0!</v>
      </c>
      <c r="DS21" s="166" t="e">
        <f t="shared" si="67"/>
        <v>#DIV/0!</v>
      </c>
      <c r="DT21" s="166" t="e">
        <f t="shared" si="68"/>
        <v>#DIV/0!</v>
      </c>
      <c r="DU21" s="166" t="e">
        <f t="shared" si="69"/>
        <v>#DIV/0!</v>
      </c>
      <c r="DV21" s="166" t="e">
        <f t="shared" si="70"/>
        <v>#DIV/0!</v>
      </c>
      <c r="DW21" s="166" t="e">
        <f t="shared" si="71"/>
        <v>#DIV/0!</v>
      </c>
      <c r="DX21" s="166" t="e">
        <f t="shared" si="72"/>
        <v>#DIV/0!</v>
      </c>
      <c r="DY21" s="166" t="e">
        <f t="shared" si="73"/>
        <v>#DIV/0!</v>
      </c>
      <c r="DZ21" s="178" t="e">
        <f t="shared" si="74"/>
        <v>#DIV/0!</v>
      </c>
      <c r="EA21" s="177" t="e">
        <f t="shared" si="75"/>
        <v>#DIV/0!</v>
      </c>
      <c r="EB21" s="166" t="e">
        <f t="shared" si="76"/>
        <v>#DIV/0!</v>
      </c>
      <c r="EC21" s="166" t="e">
        <f t="shared" si="77"/>
        <v>#DIV/0!</v>
      </c>
      <c r="ED21" s="166" t="e">
        <f t="shared" si="78"/>
        <v>#DIV/0!</v>
      </c>
      <c r="EE21" s="166" t="e">
        <f t="shared" si="79"/>
        <v>#DIV/0!</v>
      </c>
      <c r="EF21" s="166" t="e">
        <f t="shared" si="80"/>
        <v>#DIV/0!</v>
      </c>
      <c r="EG21" s="166" t="e">
        <f t="shared" si="81"/>
        <v>#DIV/0!</v>
      </c>
      <c r="EH21" s="166" t="e">
        <f t="shared" si="82"/>
        <v>#DIV/0!</v>
      </c>
      <c r="EI21" s="166" t="e">
        <f t="shared" si="83"/>
        <v>#DIV/0!</v>
      </c>
      <c r="EJ21" s="166" t="e">
        <f t="shared" si="84"/>
        <v>#DIV/0!</v>
      </c>
      <c r="EK21" s="177" t="e">
        <f t="shared" si="85"/>
        <v>#DIV/0!</v>
      </c>
      <c r="EL21" s="166" t="e">
        <f t="shared" si="86"/>
        <v>#DIV/0!</v>
      </c>
      <c r="EM21" s="166" t="e">
        <f t="shared" si="87"/>
        <v>#DIV/0!</v>
      </c>
      <c r="EN21" s="166" t="e">
        <f t="shared" si="88"/>
        <v>#DIV/0!</v>
      </c>
      <c r="EO21" s="276" t="e">
        <f t="shared" si="89"/>
        <v>#DIV/0!</v>
      </c>
      <c r="EP21" s="166" t="e">
        <f t="shared" si="90"/>
        <v>#DIV/0!</v>
      </c>
      <c r="EQ21" s="166" t="e">
        <f t="shared" si="91"/>
        <v>#DIV/0!</v>
      </c>
      <c r="ER21" s="166" t="e">
        <f t="shared" si="92"/>
        <v>#DIV/0!</v>
      </c>
      <c r="ES21" s="166" t="e">
        <f t="shared" si="93"/>
        <v>#DIV/0!</v>
      </c>
      <c r="ET21" s="179" t="e">
        <f t="shared" si="94"/>
        <v>#DIV/0!</v>
      </c>
      <c r="EW21" s="1713"/>
      <c r="EX21" s="195" t="e">
        <f t="shared" si="98"/>
        <v>#DIV/0!</v>
      </c>
      <c r="EY21" s="278" t="e">
        <f t="shared" si="99"/>
        <v>#DIV/0!</v>
      </c>
      <c r="EZ21" s="278" t="e">
        <f t="shared" si="100"/>
        <v>#DIV/0!</v>
      </c>
      <c r="FA21" s="278" t="e">
        <f t="shared" si="101"/>
        <v>#DIV/0!</v>
      </c>
      <c r="FB21" s="278" t="e">
        <f t="shared" si="102"/>
        <v>#DIV/0!</v>
      </c>
      <c r="FC21" s="278" t="e">
        <f t="shared" si="103"/>
        <v>#DIV/0!</v>
      </c>
      <c r="FD21" s="278" t="e">
        <f t="shared" si="104"/>
        <v>#DIV/0!</v>
      </c>
      <c r="FE21" s="278" t="e">
        <f t="shared" si="105"/>
        <v>#DIV/0!</v>
      </c>
      <c r="FF21" s="278" t="e">
        <f t="shared" si="106"/>
        <v>#DIV/0!</v>
      </c>
      <c r="FG21" s="278" t="e">
        <f t="shared" si="107"/>
        <v>#DIV/0!</v>
      </c>
      <c r="FH21" s="278" t="e">
        <f t="shared" si="108"/>
        <v>#DIV/0!</v>
      </c>
      <c r="FI21" s="279" t="e">
        <f t="shared" si="109"/>
        <v>#DIV/0!</v>
      </c>
      <c r="FJ21" s="200" t="e">
        <f t="shared" si="110"/>
        <v>#DIV/0!</v>
      </c>
      <c r="FK21" s="201" t="e">
        <f t="shared" si="111"/>
        <v>#DIV/0!</v>
      </c>
      <c r="FL21" s="201" t="e">
        <f t="shared" si="112"/>
        <v>#DIV/0!</v>
      </c>
      <c r="FM21" s="201" t="e">
        <f t="shared" si="113"/>
        <v>#DIV/0!</v>
      </c>
      <c r="FN21" s="201" t="e">
        <f t="shared" si="114"/>
        <v>#DIV/0!</v>
      </c>
      <c r="FO21" s="201" t="e">
        <f t="shared" si="115"/>
        <v>#DIV/0!</v>
      </c>
      <c r="FP21" s="201" t="e">
        <f t="shared" si="116"/>
        <v>#DIV/0!</v>
      </c>
      <c r="FQ21" s="201" t="e">
        <f t="shared" si="117"/>
        <v>#DIV/0!</v>
      </c>
      <c r="FR21" s="201" t="e">
        <f t="shared" si="118"/>
        <v>#DIV/0!</v>
      </c>
      <c r="FS21" s="201" t="e">
        <f t="shared" si="119"/>
        <v>#DIV/0!</v>
      </c>
      <c r="FT21" s="280" t="e">
        <f t="shared" si="120"/>
        <v>#DIV/0!</v>
      </c>
      <c r="FU21" s="281" t="e">
        <f t="shared" si="121"/>
        <v>#DIV/0!</v>
      </c>
      <c r="FV21" s="197" t="e">
        <f t="shared" si="122"/>
        <v>#DIV/0!</v>
      </c>
      <c r="FW21" s="197" t="e">
        <f t="shared" si="123"/>
        <v>#DIV/0!</v>
      </c>
      <c r="FX21" s="197" t="e">
        <f t="shared" si="124"/>
        <v>#DIV/0!</v>
      </c>
      <c r="FY21" s="197" t="e">
        <f t="shared" si="125"/>
        <v>#DIV/0!</v>
      </c>
      <c r="FZ21" s="197" t="e">
        <f t="shared" si="126"/>
        <v>#DIV/0!</v>
      </c>
      <c r="GA21" s="197" t="e">
        <f t="shared" si="127"/>
        <v>#DIV/0!</v>
      </c>
      <c r="GB21" s="197" t="e">
        <f t="shared" si="128"/>
        <v>#DIV/0!</v>
      </c>
      <c r="GC21" s="197" t="e">
        <f t="shared" si="129"/>
        <v>#DIV/0!</v>
      </c>
      <c r="GD21" s="198" t="e">
        <f t="shared" si="130"/>
        <v>#DIV/0!</v>
      </c>
    </row>
    <row r="22" spans="1:186" ht="15.75" customHeight="1" x14ac:dyDescent="0.15">
      <c r="A22" s="191">
        <v>28</v>
      </c>
      <c r="B22" s="273"/>
      <c r="C22" s="274"/>
      <c r="D22" s="274"/>
      <c r="E22" s="274"/>
      <c r="F22" s="274"/>
      <c r="G22" s="275"/>
      <c r="H22" s="275"/>
      <c r="I22" s="275"/>
      <c r="J22" s="275"/>
      <c r="K22" s="275"/>
      <c r="L22" s="166">
        <v>0</v>
      </c>
      <c r="M22" s="166">
        <v>0</v>
      </c>
      <c r="N22" s="166">
        <v>0</v>
      </c>
      <c r="O22" s="166">
        <v>0</v>
      </c>
      <c r="P22" s="166">
        <v>0</v>
      </c>
      <c r="Q22" s="166">
        <v>0</v>
      </c>
      <c r="R22" s="166">
        <v>0</v>
      </c>
      <c r="S22" s="166">
        <v>0</v>
      </c>
      <c r="T22" s="166">
        <v>0</v>
      </c>
      <c r="U22" s="166">
        <v>0</v>
      </c>
      <c r="V22" s="172">
        <f t="shared" si="6"/>
        <v>0</v>
      </c>
      <c r="W22" s="168">
        <f t="shared" si="7"/>
        <v>0</v>
      </c>
      <c r="X22" s="169">
        <v>0</v>
      </c>
      <c r="Y22" s="170">
        <v>0</v>
      </c>
      <c r="Z22" s="170">
        <v>0</v>
      </c>
      <c r="AA22" s="170">
        <v>0</v>
      </c>
      <c r="AB22" s="170">
        <v>0</v>
      </c>
      <c r="AC22" s="170">
        <v>0</v>
      </c>
      <c r="AD22" s="170">
        <v>0</v>
      </c>
      <c r="AE22" s="170">
        <v>0</v>
      </c>
      <c r="AF22" s="170">
        <v>0</v>
      </c>
      <c r="AG22" s="170">
        <v>0</v>
      </c>
      <c r="AH22" s="169">
        <v>0</v>
      </c>
      <c r="AI22" s="170">
        <v>0</v>
      </c>
      <c r="AJ22" s="170">
        <v>0</v>
      </c>
      <c r="AK22" s="170">
        <v>0</v>
      </c>
      <c r="AL22" s="170">
        <v>0</v>
      </c>
      <c r="AM22" s="170">
        <v>0</v>
      </c>
      <c r="AN22" s="170">
        <v>0</v>
      </c>
      <c r="AO22" s="170">
        <v>0</v>
      </c>
      <c r="AP22" s="170">
        <v>0</v>
      </c>
      <c r="AQ22" s="170">
        <v>0</v>
      </c>
      <c r="AR22" s="171">
        <f t="shared" si="8"/>
        <v>0</v>
      </c>
      <c r="AS22" s="169">
        <v>0</v>
      </c>
      <c r="AT22" s="170">
        <v>0</v>
      </c>
      <c r="AU22" s="170">
        <v>0</v>
      </c>
      <c r="AV22" s="170">
        <v>0</v>
      </c>
      <c r="AW22" s="170">
        <v>0</v>
      </c>
      <c r="AX22" s="170">
        <v>0</v>
      </c>
      <c r="AY22" s="170">
        <v>0</v>
      </c>
      <c r="AZ22" s="170">
        <v>0</v>
      </c>
      <c r="BA22" s="170">
        <v>0</v>
      </c>
      <c r="BB22" s="170">
        <v>0</v>
      </c>
      <c r="BC22" s="169">
        <v>0</v>
      </c>
      <c r="BD22" s="170">
        <v>0</v>
      </c>
      <c r="BE22" s="170">
        <v>0</v>
      </c>
      <c r="BF22" s="170">
        <v>0</v>
      </c>
      <c r="BG22" s="170">
        <v>0</v>
      </c>
      <c r="BH22" s="170">
        <v>0</v>
      </c>
      <c r="BI22" s="170">
        <v>0</v>
      </c>
      <c r="BJ22" s="170">
        <v>0</v>
      </c>
      <c r="BK22" s="170">
        <v>0</v>
      </c>
      <c r="BL22" s="170">
        <v>0</v>
      </c>
      <c r="BM22" s="172" t="e">
        <f t="shared" si="9"/>
        <v>#DIV/0!</v>
      </c>
      <c r="BN22" s="271" t="e">
        <f t="shared" si="10"/>
        <v>#DIV/0!</v>
      </c>
      <c r="BO22" s="169" t="e">
        <f t="shared" si="11"/>
        <v>#DIV/0!</v>
      </c>
      <c r="BP22" s="170" t="e">
        <f t="shared" si="12"/>
        <v>#DIV/0!</v>
      </c>
      <c r="BQ22" s="170" t="e">
        <f t="shared" si="13"/>
        <v>#DIV/0!</v>
      </c>
      <c r="BR22" s="170" t="e">
        <f t="shared" si="14"/>
        <v>#DIV/0!</v>
      </c>
      <c r="BS22" s="170" t="e">
        <f t="shared" si="15"/>
        <v>#DIV/0!</v>
      </c>
      <c r="BT22" s="170" t="e">
        <f t="shared" si="16"/>
        <v>#DIV/0!</v>
      </c>
      <c r="BU22" s="170" t="e">
        <f t="shared" si="17"/>
        <v>#DIV/0!</v>
      </c>
      <c r="BV22" s="170" t="e">
        <f t="shared" si="18"/>
        <v>#DIV/0!</v>
      </c>
      <c r="BW22" s="170" t="e">
        <f t="shared" si="19"/>
        <v>#DIV/0!</v>
      </c>
      <c r="BX22" s="170" t="e">
        <f t="shared" si="20"/>
        <v>#DIV/0!</v>
      </c>
      <c r="BY22" s="169" t="e">
        <f t="shared" si="21"/>
        <v>#DIV/0!</v>
      </c>
      <c r="BZ22" s="170" t="e">
        <f t="shared" si="22"/>
        <v>#DIV/0!</v>
      </c>
      <c r="CA22" s="170" t="e">
        <f t="shared" si="23"/>
        <v>#DIV/0!</v>
      </c>
      <c r="CB22" s="170" t="e">
        <f t="shared" si="24"/>
        <v>#DIV/0!</v>
      </c>
      <c r="CC22" s="170" t="e">
        <f t="shared" si="25"/>
        <v>#DIV/0!</v>
      </c>
      <c r="CD22" s="170" t="e">
        <f t="shared" si="26"/>
        <v>#DIV/0!</v>
      </c>
      <c r="CE22" s="170" t="e">
        <f t="shared" si="27"/>
        <v>#DIV/0!</v>
      </c>
      <c r="CF22" s="170" t="e">
        <f t="shared" si="28"/>
        <v>#DIV/0!</v>
      </c>
      <c r="CG22" s="170" t="e">
        <f t="shared" si="29"/>
        <v>#DIV/0!</v>
      </c>
      <c r="CH22" s="170" t="e">
        <f t="shared" si="30"/>
        <v>#DIV/0!</v>
      </c>
      <c r="CI22" s="174" t="e">
        <f t="shared" si="31"/>
        <v>#DIV/0!</v>
      </c>
      <c r="CJ22" s="169" t="e">
        <f t="shared" si="32"/>
        <v>#DIV/0!</v>
      </c>
      <c r="CK22" s="170" t="e">
        <f t="shared" si="33"/>
        <v>#DIV/0!</v>
      </c>
      <c r="CL22" s="170" t="e">
        <f t="shared" si="34"/>
        <v>#DIV/0!</v>
      </c>
      <c r="CM22" s="170" t="e">
        <f t="shared" si="35"/>
        <v>#DIV/0!</v>
      </c>
      <c r="CN22" s="170" t="e">
        <f t="shared" si="36"/>
        <v>#DIV/0!</v>
      </c>
      <c r="CO22" s="170" t="e">
        <f t="shared" si="37"/>
        <v>#DIV/0!</v>
      </c>
      <c r="CP22" s="170" t="e">
        <f t="shared" si="38"/>
        <v>#DIV/0!</v>
      </c>
      <c r="CQ22" s="170" t="e">
        <f t="shared" si="39"/>
        <v>#DIV/0!</v>
      </c>
      <c r="CR22" s="170" t="e">
        <f t="shared" si="40"/>
        <v>#DIV/0!</v>
      </c>
      <c r="CS22" s="170" t="e">
        <f t="shared" si="41"/>
        <v>#DIV/0!</v>
      </c>
      <c r="CT22" s="169" t="e">
        <f t="shared" si="42"/>
        <v>#DIV/0!</v>
      </c>
      <c r="CU22" s="170" t="e">
        <f t="shared" si="43"/>
        <v>#DIV/0!</v>
      </c>
      <c r="CV22" s="170" t="e">
        <f t="shared" si="44"/>
        <v>#DIV/0!</v>
      </c>
      <c r="CW22" s="170" t="e">
        <f t="shared" si="45"/>
        <v>#DIV/0!</v>
      </c>
      <c r="CX22" s="170" t="e">
        <f t="shared" si="46"/>
        <v>#DIV/0!</v>
      </c>
      <c r="CY22" s="170" t="e">
        <f t="shared" si="47"/>
        <v>#DIV/0!</v>
      </c>
      <c r="CZ22" s="170" t="e">
        <f t="shared" si="48"/>
        <v>#DIV/0!</v>
      </c>
      <c r="DA22" s="170" t="e">
        <f t="shared" si="49"/>
        <v>#DIV/0!</v>
      </c>
      <c r="DB22" s="170" t="e">
        <f t="shared" si="50"/>
        <v>#DIV/0!</v>
      </c>
      <c r="DC22" s="170" t="e">
        <f t="shared" si="51"/>
        <v>#DIV/0!</v>
      </c>
      <c r="DD22" s="175" t="e">
        <f t="shared" si="52"/>
        <v>#DIV/0!</v>
      </c>
      <c r="DE22" s="176" t="e">
        <f t="shared" si="53"/>
        <v>#DIV/0!</v>
      </c>
      <c r="DF22" s="177" t="e">
        <f t="shared" si="54"/>
        <v>#DIV/0!</v>
      </c>
      <c r="DG22" s="166" t="e">
        <f t="shared" si="55"/>
        <v>#DIV/0!</v>
      </c>
      <c r="DH22" s="166" t="e">
        <f t="shared" si="56"/>
        <v>#DIV/0!</v>
      </c>
      <c r="DI22" s="166" t="e">
        <f t="shared" si="57"/>
        <v>#DIV/0!</v>
      </c>
      <c r="DJ22" s="166" t="e">
        <f t="shared" si="58"/>
        <v>#DIV/0!</v>
      </c>
      <c r="DK22" s="166" t="e">
        <f t="shared" si="59"/>
        <v>#DIV/0!</v>
      </c>
      <c r="DL22" s="166" t="e">
        <f t="shared" si="60"/>
        <v>#DIV/0!</v>
      </c>
      <c r="DM22" s="166" t="e">
        <f t="shared" si="61"/>
        <v>#DIV/0!</v>
      </c>
      <c r="DN22" s="166" t="e">
        <f t="shared" si="62"/>
        <v>#DIV/0!</v>
      </c>
      <c r="DO22" s="166" t="e">
        <f t="shared" si="63"/>
        <v>#DIV/0!</v>
      </c>
      <c r="DP22" s="177" t="e">
        <f t="shared" si="64"/>
        <v>#DIV/0!</v>
      </c>
      <c r="DQ22" s="166" t="e">
        <f t="shared" si="65"/>
        <v>#DIV/0!</v>
      </c>
      <c r="DR22" s="166" t="e">
        <f t="shared" si="66"/>
        <v>#DIV/0!</v>
      </c>
      <c r="DS22" s="166" t="e">
        <f t="shared" si="67"/>
        <v>#DIV/0!</v>
      </c>
      <c r="DT22" s="166" t="e">
        <f t="shared" si="68"/>
        <v>#DIV/0!</v>
      </c>
      <c r="DU22" s="166" t="e">
        <f t="shared" si="69"/>
        <v>#DIV/0!</v>
      </c>
      <c r="DV22" s="166" t="e">
        <f t="shared" si="70"/>
        <v>#DIV/0!</v>
      </c>
      <c r="DW22" s="166" t="e">
        <f t="shared" si="71"/>
        <v>#DIV/0!</v>
      </c>
      <c r="DX22" s="166" t="e">
        <f t="shared" si="72"/>
        <v>#DIV/0!</v>
      </c>
      <c r="DY22" s="166" t="e">
        <f t="shared" si="73"/>
        <v>#DIV/0!</v>
      </c>
      <c r="DZ22" s="178" t="e">
        <f t="shared" si="74"/>
        <v>#DIV/0!</v>
      </c>
      <c r="EA22" s="177" t="e">
        <f t="shared" si="75"/>
        <v>#DIV/0!</v>
      </c>
      <c r="EB22" s="166" t="e">
        <f t="shared" si="76"/>
        <v>#DIV/0!</v>
      </c>
      <c r="EC22" s="166" t="e">
        <f t="shared" si="77"/>
        <v>#DIV/0!</v>
      </c>
      <c r="ED22" s="166" t="e">
        <f t="shared" si="78"/>
        <v>#DIV/0!</v>
      </c>
      <c r="EE22" s="166" t="e">
        <f t="shared" si="79"/>
        <v>#DIV/0!</v>
      </c>
      <c r="EF22" s="166" t="e">
        <f t="shared" si="80"/>
        <v>#DIV/0!</v>
      </c>
      <c r="EG22" s="166" t="e">
        <f t="shared" si="81"/>
        <v>#DIV/0!</v>
      </c>
      <c r="EH22" s="166" t="e">
        <f t="shared" si="82"/>
        <v>#DIV/0!</v>
      </c>
      <c r="EI22" s="166" t="e">
        <f t="shared" si="83"/>
        <v>#DIV/0!</v>
      </c>
      <c r="EJ22" s="166" t="e">
        <f t="shared" si="84"/>
        <v>#DIV/0!</v>
      </c>
      <c r="EK22" s="177" t="e">
        <f t="shared" si="85"/>
        <v>#DIV/0!</v>
      </c>
      <c r="EL22" s="166" t="e">
        <f t="shared" si="86"/>
        <v>#DIV/0!</v>
      </c>
      <c r="EM22" s="166" t="e">
        <f t="shared" si="87"/>
        <v>#DIV/0!</v>
      </c>
      <c r="EN22" s="166" t="e">
        <f t="shared" si="88"/>
        <v>#DIV/0!</v>
      </c>
      <c r="EO22" s="276" t="e">
        <f t="shared" si="89"/>
        <v>#DIV/0!</v>
      </c>
      <c r="EP22" s="166" t="e">
        <f t="shared" si="90"/>
        <v>#DIV/0!</v>
      </c>
      <c r="EQ22" s="166" t="e">
        <f t="shared" si="91"/>
        <v>#DIV/0!</v>
      </c>
      <c r="ER22" s="166" t="e">
        <f t="shared" si="92"/>
        <v>#DIV/0!</v>
      </c>
      <c r="ES22" s="166" t="e">
        <f t="shared" si="93"/>
        <v>#DIV/0!</v>
      </c>
      <c r="ET22" s="179" t="e">
        <f t="shared" si="94"/>
        <v>#DIV/0!</v>
      </c>
      <c r="EW22" s="1713"/>
      <c r="EX22" s="195" t="e">
        <f t="shared" si="98"/>
        <v>#DIV/0!</v>
      </c>
      <c r="EY22" s="278" t="e">
        <f t="shared" si="99"/>
        <v>#DIV/0!</v>
      </c>
      <c r="EZ22" s="278" t="e">
        <f t="shared" si="100"/>
        <v>#DIV/0!</v>
      </c>
      <c r="FA22" s="278" t="e">
        <f t="shared" si="101"/>
        <v>#DIV/0!</v>
      </c>
      <c r="FB22" s="278" t="e">
        <f t="shared" si="102"/>
        <v>#DIV/0!</v>
      </c>
      <c r="FC22" s="278" t="e">
        <f t="shared" si="103"/>
        <v>#DIV/0!</v>
      </c>
      <c r="FD22" s="278" t="e">
        <f t="shared" si="104"/>
        <v>#DIV/0!</v>
      </c>
      <c r="FE22" s="278" t="e">
        <f t="shared" si="105"/>
        <v>#DIV/0!</v>
      </c>
      <c r="FF22" s="278" t="e">
        <f t="shared" si="106"/>
        <v>#DIV/0!</v>
      </c>
      <c r="FG22" s="278" t="e">
        <f t="shared" si="107"/>
        <v>#DIV/0!</v>
      </c>
      <c r="FH22" s="278" t="e">
        <f t="shared" si="108"/>
        <v>#DIV/0!</v>
      </c>
      <c r="FI22" s="279" t="e">
        <f t="shared" si="109"/>
        <v>#DIV/0!</v>
      </c>
      <c r="FJ22" s="200" t="e">
        <f t="shared" si="110"/>
        <v>#DIV/0!</v>
      </c>
      <c r="FK22" s="201" t="e">
        <f t="shared" si="111"/>
        <v>#DIV/0!</v>
      </c>
      <c r="FL22" s="201" t="e">
        <f t="shared" si="112"/>
        <v>#DIV/0!</v>
      </c>
      <c r="FM22" s="201" t="e">
        <f t="shared" si="113"/>
        <v>#DIV/0!</v>
      </c>
      <c r="FN22" s="201" t="e">
        <f t="shared" si="114"/>
        <v>#DIV/0!</v>
      </c>
      <c r="FO22" s="201" t="e">
        <f t="shared" si="115"/>
        <v>#DIV/0!</v>
      </c>
      <c r="FP22" s="201" t="e">
        <f t="shared" si="116"/>
        <v>#DIV/0!</v>
      </c>
      <c r="FQ22" s="201" t="e">
        <f t="shared" si="117"/>
        <v>#DIV/0!</v>
      </c>
      <c r="FR22" s="201" t="e">
        <f t="shared" si="118"/>
        <v>#DIV/0!</v>
      </c>
      <c r="FS22" s="201" t="e">
        <f t="shared" si="119"/>
        <v>#DIV/0!</v>
      </c>
      <c r="FT22" s="280" t="e">
        <f t="shared" si="120"/>
        <v>#DIV/0!</v>
      </c>
      <c r="FU22" s="281" t="e">
        <f t="shared" si="121"/>
        <v>#DIV/0!</v>
      </c>
      <c r="FV22" s="197" t="e">
        <f t="shared" si="122"/>
        <v>#DIV/0!</v>
      </c>
      <c r="FW22" s="197" t="e">
        <f t="shared" si="123"/>
        <v>#DIV/0!</v>
      </c>
      <c r="FX22" s="197" t="e">
        <f t="shared" si="124"/>
        <v>#DIV/0!</v>
      </c>
      <c r="FY22" s="197" t="e">
        <f t="shared" si="125"/>
        <v>#DIV/0!</v>
      </c>
      <c r="FZ22" s="197" t="e">
        <f t="shared" si="126"/>
        <v>#DIV/0!</v>
      </c>
      <c r="GA22" s="197" t="e">
        <f t="shared" si="127"/>
        <v>#DIV/0!</v>
      </c>
      <c r="GB22" s="197" t="e">
        <f t="shared" si="128"/>
        <v>#DIV/0!</v>
      </c>
      <c r="GC22" s="197" t="e">
        <f t="shared" si="129"/>
        <v>#DIV/0!</v>
      </c>
      <c r="GD22" s="198" t="e">
        <f t="shared" si="130"/>
        <v>#DIV/0!</v>
      </c>
    </row>
    <row r="23" spans="1:186" ht="15.75" customHeight="1" x14ac:dyDescent="0.15">
      <c r="A23" s="191">
        <v>30</v>
      </c>
      <c r="B23" s="273"/>
      <c r="C23" s="274"/>
      <c r="D23" s="274"/>
      <c r="E23" s="274"/>
      <c r="F23" s="274"/>
      <c r="G23" s="275"/>
      <c r="H23" s="275"/>
      <c r="I23" s="275"/>
      <c r="J23" s="275"/>
      <c r="K23" s="275"/>
      <c r="L23" s="166">
        <v>0</v>
      </c>
      <c r="M23" s="166">
        <v>0</v>
      </c>
      <c r="N23" s="166">
        <v>0</v>
      </c>
      <c r="O23" s="166">
        <v>0</v>
      </c>
      <c r="P23" s="166">
        <v>0</v>
      </c>
      <c r="Q23" s="166">
        <v>0</v>
      </c>
      <c r="R23" s="166">
        <v>0</v>
      </c>
      <c r="S23" s="166">
        <v>0</v>
      </c>
      <c r="T23" s="166">
        <v>0</v>
      </c>
      <c r="U23" s="166">
        <v>0</v>
      </c>
      <c r="V23" s="172">
        <f t="shared" si="6"/>
        <v>0</v>
      </c>
      <c r="W23" s="168">
        <f t="shared" si="7"/>
        <v>0</v>
      </c>
      <c r="X23" s="169">
        <v>0</v>
      </c>
      <c r="Y23" s="170">
        <v>0</v>
      </c>
      <c r="Z23" s="170">
        <v>0</v>
      </c>
      <c r="AA23" s="170">
        <v>0</v>
      </c>
      <c r="AB23" s="170">
        <v>0</v>
      </c>
      <c r="AC23" s="170">
        <v>0</v>
      </c>
      <c r="AD23" s="170">
        <v>0</v>
      </c>
      <c r="AE23" s="170">
        <v>0</v>
      </c>
      <c r="AF23" s="170">
        <v>0</v>
      </c>
      <c r="AG23" s="170">
        <v>0</v>
      </c>
      <c r="AH23" s="169">
        <v>0</v>
      </c>
      <c r="AI23" s="170">
        <v>0</v>
      </c>
      <c r="AJ23" s="170">
        <v>0</v>
      </c>
      <c r="AK23" s="170">
        <v>0</v>
      </c>
      <c r="AL23" s="170">
        <v>0</v>
      </c>
      <c r="AM23" s="170">
        <v>0</v>
      </c>
      <c r="AN23" s="170">
        <v>0</v>
      </c>
      <c r="AO23" s="170">
        <v>0</v>
      </c>
      <c r="AP23" s="170">
        <v>0</v>
      </c>
      <c r="AQ23" s="170">
        <v>0</v>
      </c>
      <c r="AR23" s="171">
        <f t="shared" si="8"/>
        <v>0</v>
      </c>
      <c r="AS23" s="169">
        <v>0</v>
      </c>
      <c r="AT23" s="170">
        <v>0</v>
      </c>
      <c r="AU23" s="170">
        <v>0</v>
      </c>
      <c r="AV23" s="170">
        <v>0</v>
      </c>
      <c r="AW23" s="170">
        <v>0</v>
      </c>
      <c r="AX23" s="170">
        <v>0</v>
      </c>
      <c r="AY23" s="170">
        <v>0</v>
      </c>
      <c r="AZ23" s="170">
        <v>0</v>
      </c>
      <c r="BA23" s="170">
        <v>0</v>
      </c>
      <c r="BB23" s="170">
        <v>0</v>
      </c>
      <c r="BC23" s="169">
        <v>0</v>
      </c>
      <c r="BD23" s="170">
        <v>0</v>
      </c>
      <c r="BE23" s="170">
        <v>0</v>
      </c>
      <c r="BF23" s="170">
        <v>0</v>
      </c>
      <c r="BG23" s="170">
        <v>0</v>
      </c>
      <c r="BH23" s="170">
        <v>0</v>
      </c>
      <c r="BI23" s="170">
        <v>0</v>
      </c>
      <c r="BJ23" s="170">
        <v>0</v>
      </c>
      <c r="BK23" s="170">
        <v>0</v>
      </c>
      <c r="BL23" s="170">
        <v>0</v>
      </c>
      <c r="BM23" s="172" t="e">
        <f t="shared" si="9"/>
        <v>#DIV/0!</v>
      </c>
      <c r="BN23" s="271" t="e">
        <f t="shared" si="10"/>
        <v>#DIV/0!</v>
      </c>
      <c r="BO23" s="169" t="e">
        <f t="shared" si="11"/>
        <v>#DIV/0!</v>
      </c>
      <c r="BP23" s="170" t="e">
        <f t="shared" si="12"/>
        <v>#DIV/0!</v>
      </c>
      <c r="BQ23" s="170" t="e">
        <f t="shared" si="13"/>
        <v>#DIV/0!</v>
      </c>
      <c r="BR23" s="170" t="e">
        <f t="shared" si="14"/>
        <v>#DIV/0!</v>
      </c>
      <c r="BS23" s="170" t="e">
        <f t="shared" si="15"/>
        <v>#DIV/0!</v>
      </c>
      <c r="BT23" s="170" t="e">
        <f t="shared" si="16"/>
        <v>#DIV/0!</v>
      </c>
      <c r="BU23" s="170" t="e">
        <f t="shared" si="17"/>
        <v>#DIV/0!</v>
      </c>
      <c r="BV23" s="170" t="e">
        <f t="shared" si="18"/>
        <v>#DIV/0!</v>
      </c>
      <c r="BW23" s="170" t="e">
        <f t="shared" si="19"/>
        <v>#DIV/0!</v>
      </c>
      <c r="BX23" s="170" t="e">
        <f t="shared" si="20"/>
        <v>#DIV/0!</v>
      </c>
      <c r="BY23" s="169" t="e">
        <f t="shared" si="21"/>
        <v>#DIV/0!</v>
      </c>
      <c r="BZ23" s="170" t="e">
        <f t="shared" si="22"/>
        <v>#DIV/0!</v>
      </c>
      <c r="CA23" s="170" t="e">
        <f t="shared" si="23"/>
        <v>#DIV/0!</v>
      </c>
      <c r="CB23" s="170" t="e">
        <f t="shared" si="24"/>
        <v>#DIV/0!</v>
      </c>
      <c r="CC23" s="170" t="e">
        <f t="shared" si="25"/>
        <v>#DIV/0!</v>
      </c>
      <c r="CD23" s="170" t="e">
        <f t="shared" si="26"/>
        <v>#DIV/0!</v>
      </c>
      <c r="CE23" s="170" t="e">
        <f t="shared" si="27"/>
        <v>#DIV/0!</v>
      </c>
      <c r="CF23" s="170" t="e">
        <f t="shared" si="28"/>
        <v>#DIV/0!</v>
      </c>
      <c r="CG23" s="170" t="e">
        <f t="shared" si="29"/>
        <v>#DIV/0!</v>
      </c>
      <c r="CH23" s="170" t="e">
        <f t="shared" si="30"/>
        <v>#DIV/0!</v>
      </c>
      <c r="CI23" s="174" t="e">
        <f t="shared" si="31"/>
        <v>#DIV/0!</v>
      </c>
      <c r="CJ23" s="169" t="e">
        <f t="shared" si="32"/>
        <v>#DIV/0!</v>
      </c>
      <c r="CK23" s="170" t="e">
        <f t="shared" si="33"/>
        <v>#DIV/0!</v>
      </c>
      <c r="CL23" s="170" t="e">
        <f t="shared" si="34"/>
        <v>#DIV/0!</v>
      </c>
      <c r="CM23" s="170" t="e">
        <f t="shared" si="35"/>
        <v>#DIV/0!</v>
      </c>
      <c r="CN23" s="170" t="e">
        <f t="shared" si="36"/>
        <v>#DIV/0!</v>
      </c>
      <c r="CO23" s="170" t="e">
        <f t="shared" si="37"/>
        <v>#DIV/0!</v>
      </c>
      <c r="CP23" s="170" t="e">
        <f t="shared" si="38"/>
        <v>#DIV/0!</v>
      </c>
      <c r="CQ23" s="170" t="e">
        <f t="shared" si="39"/>
        <v>#DIV/0!</v>
      </c>
      <c r="CR23" s="170" t="e">
        <f t="shared" si="40"/>
        <v>#DIV/0!</v>
      </c>
      <c r="CS23" s="170" t="e">
        <f t="shared" si="41"/>
        <v>#DIV/0!</v>
      </c>
      <c r="CT23" s="169" t="e">
        <f t="shared" si="42"/>
        <v>#DIV/0!</v>
      </c>
      <c r="CU23" s="170" t="e">
        <f t="shared" si="43"/>
        <v>#DIV/0!</v>
      </c>
      <c r="CV23" s="170" t="e">
        <f t="shared" si="44"/>
        <v>#DIV/0!</v>
      </c>
      <c r="CW23" s="170" t="e">
        <f t="shared" si="45"/>
        <v>#DIV/0!</v>
      </c>
      <c r="CX23" s="170" t="e">
        <f t="shared" si="46"/>
        <v>#DIV/0!</v>
      </c>
      <c r="CY23" s="170" t="e">
        <f t="shared" si="47"/>
        <v>#DIV/0!</v>
      </c>
      <c r="CZ23" s="170" t="e">
        <f t="shared" si="48"/>
        <v>#DIV/0!</v>
      </c>
      <c r="DA23" s="170" t="e">
        <f t="shared" si="49"/>
        <v>#DIV/0!</v>
      </c>
      <c r="DB23" s="170" t="e">
        <f t="shared" si="50"/>
        <v>#DIV/0!</v>
      </c>
      <c r="DC23" s="170" t="e">
        <f t="shared" si="51"/>
        <v>#DIV/0!</v>
      </c>
      <c r="DD23" s="175" t="e">
        <f t="shared" si="52"/>
        <v>#DIV/0!</v>
      </c>
      <c r="DE23" s="176" t="e">
        <f t="shared" si="53"/>
        <v>#DIV/0!</v>
      </c>
      <c r="DF23" s="177" t="e">
        <f t="shared" si="54"/>
        <v>#DIV/0!</v>
      </c>
      <c r="DG23" s="166" t="e">
        <f t="shared" si="55"/>
        <v>#DIV/0!</v>
      </c>
      <c r="DH23" s="166" t="e">
        <f t="shared" si="56"/>
        <v>#DIV/0!</v>
      </c>
      <c r="DI23" s="166" t="e">
        <f t="shared" si="57"/>
        <v>#DIV/0!</v>
      </c>
      <c r="DJ23" s="166" t="e">
        <f t="shared" si="58"/>
        <v>#DIV/0!</v>
      </c>
      <c r="DK23" s="166" t="e">
        <f t="shared" si="59"/>
        <v>#DIV/0!</v>
      </c>
      <c r="DL23" s="166" t="e">
        <f t="shared" si="60"/>
        <v>#DIV/0!</v>
      </c>
      <c r="DM23" s="166" t="e">
        <f t="shared" si="61"/>
        <v>#DIV/0!</v>
      </c>
      <c r="DN23" s="166" t="e">
        <f t="shared" si="62"/>
        <v>#DIV/0!</v>
      </c>
      <c r="DO23" s="166" t="e">
        <f t="shared" si="63"/>
        <v>#DIV/0!</v>
      </c>
      <c r="DP23" s="177" t="e">
        <f t="shared" si="64"/>
        <v>#DIV/0!</v>
      </c>
      <c r="DQ23" s="166" t="e">
        <f t="shared" si="65"/>
        <v>#DIV/0!</v>
      </c>
      <c r="DR23" s="166" t="e">
        <f t="shared" si="66"/>
        <v>#DIV/0!</v>
      </c>
      <c r="DS23" s="166" t="e">
        <f t="shared" si="67"/>
        <v>#DIV/0!</v>
      </c>
      <c r="DT23" s="166" t="e">
        <f t="shared" si="68"/>
        <v>#DIV/0!</v>
      </c>
      <c r="DU23" s="166" t="e">
        <f t="shared" si="69"/>
        <v>#DIV/0!</v>
      </c>
      <c r="DV23" s="166" t="e">
        <f t="shared" si="70"/>
        <v>#DIV/0!</v>
      </c>
      <c r="DW23" s="166" t="e">
        <f t="shared" si="71"/>
        <v>#DIV/0!</v>
      </c>
      <c r="DX23" s="166" t="e">
        <f t="shared" si="72"/>
        <v>#DIV/0!</v>
      </c>
      <c r="DY23" s="166" t="e">
        <f t="shared" si="73"/>
        <v>#DIV/0!</v>
      </c>
      <c r="DZ23" s="178" t="e">
        <f t="shared" si="74"/>
        <v>#DIV/0!</v>
      </c>
      <c r="EA23" s="177" t="e">
        <f t="shared" si="75"/>
        <v>#DIV/0!</v>
      </c>
      <c r="EB23" s="166" t="e">
        <f t="shared" si="76"/>
        <v>#DIV/0!</v>
      </c>
      <c r="EC23" s="166" t="e">
        <f t="shared" si="77"/>
        <v>#DIV/0!</v>
      </c>
      <c r="ED23" s="166" t="e">
        <f t="shared" si="78"/>
        <v>#DIV/0!</v>
      </c>
      <c r="EE23" s="166" t="e">
        <f t="shared" si="79"/>
        <v>#DIV/0!</v>
      </c>
      <c r="EF23" s="166" t="e">
        <f t="shared" si="80"/>
        <v>#DIV/0!</v>
      </c>
      <c r="EG23" s="166" t="e">
        <f t="shared" si="81"/>
        <v>#DIV/0!</v>
      </c>
      <c r="EH23" s="166" t="e">
        <f t="shared" si="82"/>
        <v>#DIV/0!</v>
      </c>
      <c r="EI23" s="166" t="e">
        <f t="shared" si="83"/>
        <v>#DIV/0!</v>
      </c>
      <c r="EJ23" s="166" t="e">
        <f t="shared" si="84"/>
        <v>#DIV/0!</v>
      </c>
      <c r="EK23" s="177" t="e">
        <f t="shared" si="85"/>
        <v>#DIV/0!</v>
      </c>
      <c r="EL23" s="166" t="e">
        <f t="shared" si="86"/>
        <v>#DIV/0!</v>
      </c>
      <c r="EM23" s="166" t="e">
        <f t="shared" si="87"/>
        <v>#DIV/0!</v>
      </c>
      <c r="EN23" s="166" t="e">
        <f t="shared" si="88"/>
        <v>#DIV/0!</v>
      </c>
      <c r="EO23" s="276" t="e">
        <f t="shared" si="89"/>
        <v>#DIV/0!</v>
      </c>
      <c r="EP23" s="166" t="e">
        <f t="shared" si="90"/>
        <v>#DIV/0!</v>
      </c>
      <c r="EQ23" s="166" t="e">
        <f t="shared" si="91"/>
        <v>#DIV/0!</v>
      </c>
      <c r="ER23" s="166" t="e">
        <f t="shared" si="92"/>
        <v>#DIV/0!</v>
      </c>
      <c r="ES23" s="166" t="e">
        <f t="shared" si="93"/>
        <v>#DIV/0!</v>
      </c>
      <c r="ET23" s="179" t="e">
        <f t="shared" si="94"/>
        <v>#DIV/0!</v>
      </c>
      <c r="EW23" s="1713"/>
      <c r="EX23" s="195" t="e">
        <f t="shared" si="98"/>
        <v>#DIV/0!</v>
      </c>
      <c r="EY23" s="278" t="e">
        <f t="shared" si="99"/>
        <v>#DIV/0!</v>
      </c>
      <c r="EZ23" s="278" t="e">
        <f t="shared" si="100"/>
        <v>#DIV/0!</v>
      </c>
      <c r="FA23" s="278" t="e">
        <f t="shared" si="101"/>
        <v>#DIV/0!</v>
      </c>
      <c r="FB23" s="278" t="e">
        <f t="shared" si="102"/>
        <v>#DIV/0!</v>
      </c>
      <c r="FC23" s="278" t="e">
        <f t="shared" si="103"/>
        <v>#DIV/0!</v>
      </c>
      <c r="FD23" s="278" t="e">
        <f t="shared" si="104"/>
        <v>#DIV/0!</v>
      </c>
      <c r="FE23" s="278" t="e">
        <f t="shared" si="105"/>
        <v>#DIV/0!</v>
      </c>
      <c r="FF23" s="278" t="e">
        <f t="shared" si="106"/>
        <v>#DIV/0!</v>
      </c>
      <c r="FG23" s="278" t="e">
        <f t="shared" si="107"/>
        <v>#DIV/0!</v>
      </c>
      <c r="FH23" s="278" t="e">
        <f t="shared" si="108"/>
        <v>#DIV/0!</v>
      </c>
      <c r="FI23" s="279" t="e">
        <f t="shared" si="109"/>
        <v>#DIV/0!</v>
      </c>
      <c r="FJ23" s="200" t="e">
        <f t="shared" si="110"/>
        <v>#DIV/0!</v>
      </c>
      <c r="FK23" s="201" t="e">
        <f t="shared" si="111"/>
        <v>#DIV/0!</v>
      </c>
      <c r="FL23" s="201" t="e">
        <f t="shared" si="112"/>
        <v>#DIV/0!</v>
      </c>
      <c r="FM23" s="201" t="e">
        <f t="shared" si="113"/>
        <v>#DIV/0!</v>
      </c>
      <c r="FN23" s="201" t="e">
        <f t="shared" si="114"/>
        <v>#DIV/0!</v>
      </c>
      <c r="FO23" s="201" t="e">
        <f t="shared" si="115"/>
        <v>#DIV/0!</v>
      </c>
      <c r="FP23" s="201" t="e">
        <f t="shared" si="116"/>
        <v>#DIV/0!</v>
      </c>
      <c r="FQ23" s="201" t="e">
        <f t="shared" si="117"/>
        <v>#DIV/0!</v>
      </c>
      <c r="FR23" s="201" t="e">
        <f t="shared" si="118"/>
        <v>#DIV/0!</v>
      </c>
      <c r="FS23" s="201" t="e">
        <f t="shared" si="119"/>
        <v>#DIV/0!</v>
      </c>
      <c r="FT23" s="280" t="e">
        <f t="shared" si="120"/>
        <v>#DIV/0!</v>
      </c>
      <c r="FU23" s="281" t="e">
        <f t="shared" si="121"/>
        <v>#DIV/0!</v>
      </c>
      <c r="FV23" s="197" t="e">
        <f t="shared" si="122"/>
        <v>#DIV/0!</v>
      </c>
      <c r="FW23" s="197" t="e">
        <f t="shared" si="123"/>
        <v>#DIV/0!</v>
      </c>
      <c r="FX23" s="197" t="e">
        <f t="shared" si="124"/>
        <v>#DIV/0!</v>
      </c>
      <c r="FY23" s="197" t="e">
        <f t="shared" si="125"/>
        <v>#DIV/0!</v>
      </c>
      <c r="FZ23" s="197" t="e">
        <f t="shared" si="126"/>
        <v>#DIV/0!</v>
      </c>
      <c r="GA23" s="197" t="e">
        <f t="shared" si="127"/>
        <v>#DIV/0!</v>
      </c>
      <c r="GB23" s="197" t="e">
        <f t="shared" si="128"/>
        <v>#DIV/0!</v>
      </c>
      <c r="GC23" s="197" t="e">
        <f t="shared" si="129"/>
        <v>#DIV/0!</v>
      </c>
      <c r="GD23" s="198" t="e">
        <f t="shared" si="130"/>
        <v>#DIV/0!</v>
      </c>
    </row>
    <row r="24" spans="1:186" ht="15.75" customHeight="1" x14ac:dyDescent="0.15">
      <c r="A24" s="191">
        <v>32</v>
      </c>
      <c r="B24" s="273"/>
      <c r="C24" s="274"/>
      <c r="D24" s="274"/>
      <c r="E24" s="274"/>
      <c r="F24" s="274"/>
      <c r="G24" s="275"/>
      <c r="H24" s="275"/>
      <c r="I24" s="275"/>
      <c r="J24" s="275"/>
      <c r="K24" s="275"/>
      <c r="L24" s="166">
        <v>0</v>
      </c>
      <c r="M24" s="166">
        <v>0</v>
      </c>
      <c r="N24" s="166">
        <v>0</v>
      </c>
      <c r="O24" s="166">
        <v>0</v>
      </c>
      <c r="P24" s="166">
        <v>0</v>
      </c>
      <c r="Q24" s="166">
        <v>0</v>
      </c>
      <c r="R24" s="166">
        <v>0</v>
      </c>
      <c r="S24" s="166">
        <v>0</v>
      </c>
      <c r="T24" s="166">
        <v>0</v>
      </c>
      <c r="U24" s="166">
        <v>0</v>
      </c>
      <c r="V24" s="172">
        <f t="shared" si="6"/>
        <v>0</v>
      </c>
      <c r="W24" s="168">
        <f t="shared" si="7"/>
        <v>0</v>
      </c>
      <c r="X24" s="169">
        <v>0</v>
      </c>
      <c r="Y24" s="170">
        <v>0</v>
      </c>
      <c r="Z24" s="170">
        <v>0</v>
      </c>
      <c r="AA24" s="170">
        <v>0</v>
      </c>
      <c r="AB24" s="170">
        <v>0</v>
      </c>
      <c r="AC24" s="170">
        <v>0</v>
      </c>
      <c r="AD24" s="170">
        <v>0</v>
      </c>
      <c r="AE24" s="170">
        <v>0</v>
      </c>
      <c r="AF24" s="170">
        <v>0</v>
      </c>
      <c r="AG24" s="170">
        <v>0</v>
      </c>
      <c r="AH24" s="169">
        <v>0</v>
      </c>
      <c r="AI24" s="170">
        <v>0</v>
      </c>
      <c r="AJ24" s="170">
        <v>0</v>
      </c>
      <c r="AK24" s="170">
        <v>0</v>
      </c>
      <c r="AL24" s="170">
        <v>0</v>
      </c>
      <c r="AM24" s="170">
        <v>0</v>
      </c>
      <c r="AN24" s="170">
        <v>0</v>
      </c>
      <c r="AO24" s="170">
        <v>0</v>
      </c>
      <c r="AP24" s="170">
        <v>0</v>
      </c>
      <c r="AQ24" s="170">
        <v>0</v>
      </c>
      <c r="AR24" s="171">
        <f t="shared" si="8"/>
        <v>0</v>
      </c>
      <c r="AS24" s="169">
        <v>0</v>
      </c>
      <c r="AT24" s="170">
        <v>0</v>
      </c>
      <c r="AU24" s="170">
        <v>0</v>
      </c>
      <c r="AV24" s="170">
        <v>0</v>
      </c>
      <c r="AW24" s="170">
        <v>0</v>
      </c>
      <c r="AX24" s="170">
        <v>0</v>
      </c>
      <c r="AY24" s="170">
        <v>0</v>
      </c>
      <c r="AZ24" s="170">
        <v>0</v>
      </c>
      <c r="BA24" s="170">
        <v>0</v>
      </c>
      <c r="BB24" s="170">
        <v>0</v>
      </c>
      <c r="BC24" s="169">
        <v>0</v>
      </c>
      <c r="BD24" s="170">
        <v>0</v>
      </c>
      <c r="BE24" s="170">
        <v>0</v>
      </c>
      <c r="BF24" s="170">
        <v>0</v>
      </c>
      <c r="BG24" s="170">
        <v>0</v>
      </c>
      <c r="BH24" s="170">
        <v>0</v>
      </c>
      <c r="BI24" s="170">
        <v>0</v>
      </c>
      <c r="BJ24" s="170">
        <v>0</v>
      </c>
      <c r="BK24" s="170">
        <v>0</v>
      </c>
      <c r="BL24" s="170">
        <v>0</v>
      </c>
      <c r="BM24" s="172" t="e">
        <f t="shared" si="9"/>
        <v>#DIV/0!</v>
      </c>
      <c r="BN24" s="271" t="e">
        <f t="shared" si="10"/>
        <v>#DIV/0!</v>
      </c>
      <c r="BO24" s="169" t="e">
        <f t="shared" si="11"/>
        <v>#DIV/0!</v>
      </c>
      <c r="BP24" s="170" t="e">
        <f t="shared" si="12"/>
        <v>#DIV/0!</v>
      </c>
      <c r="BQ24" s="170" t="e">
        <f t="shared" si="13"/>
        <v>#DIV/0!</v>
      </c>
      <c r="BR24" s="170" t="e">
        <f t="shared" si="14"/>
        <v>#DIV/0!</v>
      </c>
      <c r="BS24" s="170" t="e">
        <f t="shared" si="15"/>
        <v>#DIV/0!</v>
      </c>
      <c r="BT24" s="170" t="e">
        <f t="shared" si="16"/>
        <v>#DIV/0!</v>
      </c>
      <c r="BU24" s="170" t="e">
        <f t="shared" si="17"/>
        <v>#DIV/0!</v>
      </c>
      <c r="BV24" s="170" t="e">
        <f t="shared" si="18"/>
        <v>#DIV/0!</v>
      </c>
      <c r="BW24" s="170" t="e">
        <f t="shared" si="19"/>
        <v>#DIV/0!</v>
      </c>
      <c r="BX24" s="170" t="e">
        <f t="shared" si="20"/>
        <v>#DIV/0!</v>
      </c>
      <c r="BY24" s="169" t="e">
        <f t="shared" si="21"/>
        <v>#DIV/0!</v>
      </c>
      <c r="BZ24" s="170" t="e">
        <f t="shared" si="22"/>
        <v>#DIV/0!</v>
      </c>
      <c r="CA24" s="170" t="e">
        <f t="shared" si="23"/>
        <v>#DIV/0!</v>
      </c>
      <c r="CB24" s="170" t="e">
        <f t="shared" si="24"/>
        <v>#DIV/0!</v>
      </c>
      <c r="CC24" s="170" t="e">
        <f t="shared" si="25"/>
        <v>#DIV/0!</v>
      </c>
      <c r="CD24" s="170" t="e">
        <f t="shared" si="26"/>
        <v>#DIV/0!</v>
      </c>
      <c r="CE24" s="170" t="e">
        <f t="shared" si="27"/>
        <v>#DIV/0!</v>
      </c>
      <c r="CF24" s="170" t="e">
        <f t="shared" si="28"/>
        <v>#DIV/0!</v>
      </c>
      <c r="CG24" s="170" t="e">
        <f t="shared" si="29"/>
        <v>#DIV/0!</v>
      </c>
      <c r="CH24" s="170" t="e">
        <f t="shared" si="30"/>
        <v>#DIV/0!</v>
      </c>
      <c r="CI24" s="174" t="e">
        <f t="shared" si="31"/>
        <v>#DIV/0!</v>
      </c>
      <c r="CJ24" s="169" t="e">
        <f t="shared" si="32"/>
        <v>#DIV/0!</v>
      </c>
      <c r="CK24" s="170" t="e">
        <f t="shared" si="33"/>
        <v>#DIV/0!</v>
      </c>
      <c r="CL24" s="170" t="e">
        <f t="shared" si="34"/>
        <v>#DIV/0!</v>
      </c>
      <c r="CM24" s="170" t="e">
        <f t="shared" si="35"/>
        <v>#DIV/0!</v>
      </c>
      <c r="CN24" s="170" t="e">
        <f t="shared" si="36"/>
        <v>#DIV/0!</v>
      </c>
      <c r="CO24" s="170" t="e">
        <f t="shared" si="37"/>
        <v>#DIV/0!</v>
      </c>
      <c r="CP24" s="170" t="e">
        <f t="shared" si="38"/>
        <v>#DIV/0!</v>
      </c>
      <c r="CQ24" s="170" t="e">
        <f t="shared" si="39"/>
        <v>#DIV/0!</v>
      </c>
      <c r="CR24" s="170" t="e">
        <f t="shared" si="40"/>
        <v>#DIV/0!</v>
      </c>
      <c r="CS24" s="170" t="e">
        <f t="shared" si="41"/>
        <v>#DIV/0!</v>
      </c>
      <c r="CT24" s="169" t="e">
        <f t="shared" si="42"/>
        <v>#DIV/0!</v>
      </c>
      <c r="CU24" s="170" t="e">
        <f t="shared" si="43"/>
        <v>#DIV/0!</v>
      </c>
      <c r="CV24" s="170" t="e">
        <f t="shared" si="44"/>
        <v>#DIV/0!</v>
      </c>
      <c r="CW24" s="170" t="e">
        <f t="shared" si="45"/>
        <v>#DIV/0!</v>
      </c>
      <c r="CX24" s="170" t="e">
        <f t="shared" si="46"/>
        <v>#DIV/0!</v>
      </c>
      <c r="CY24" s="170" t="e">
        <f t="shared" si="47"/>
        <v>#DIV/0!</v>
      </c>
      <c r="CZ24" s="170" t="e">
        <f t="shared" si="48"/>
        <v>#DIV/0!</v>
      </c>
      <c r="DA24" s="170" t="e">
        <f t="shared" si="49"/>
        <v>#DIV/0!</v>
      </c>
      <c r="DB24" s="170" t="e">
        <f t="shared" si="50"/>
        <v>#DIV/0!</v>
      </c>
      <c r="DC24" s="170" t="e">
        <f t="shared" si="51"/>
        <v>#DIV/0!</v>
      </c>
      <c r="DD24" s="175" t="e">
        <f t="shared" si="52"/>
        <v>#DIV/0!</v>
      </c>
      <c r="DE24" s="176" t="e">
        <f t="shared" si="53"/>
        <v>#DIV/0!</v>
      </c>
      <c r="DF24" s="177" t="e">
        <f t="shared" si="54"/>
        <v>#DIV/0!</v>
      </c>
      <c r="DG24" s="166" t="e">
        <f t="shared" si="55"/>
        <v>#DIV/0!</v>
      </c>
      <c r="DH24" s="166" t="e">
        <f t="shared" si="56"/>
        <v>#DIV/0!</v>
      </c>
      <c r="DI24" s="166" t="e">
        <f t="shared" si="57"/>
        <v>#DIV/0!</v>
      </c>
      <c r="DJ24" s="166" t="e">
        <f t="shared" si="58"/>
        <v>#DIV/0!</v>
      </c>
      <c r="DK24" s="166" t="e">
        <f t="shared" si="59"/>
        <v>#DIV/0!</v>
      </c>
      <c r="DL24" s="166" t="e">
        <f t="shared" si="60"/>
        <v>#DIV/0!</v>
      </c>
      <c r="DM24" s="166" t="e">
        <f t="shared" si="61"/>
        <v>#DIV/0!</v>
      </c>
      <c r="DN24" s="166" t="e">
        <f t="shared" si="62"/>
        <v>#DIV/0!</v>
      </c>
      <c r="DO24" s="166" t="e">
        <f t="shared" si="63"/>
        <v>#DIV/0!</v>
      </c>
      <c r="DP24" s="177" t="e">
        <f t="shared" si="64"/>
        <v>#DIV/0!</v>
      </c>
      <c r="DQ24" s="166" t="e">
        <f t="shared" si="65"/>
        <v>#DIV/0!</v>
      </c>
      <c r="DR24" s="166" t="e">
        <f t="shared" si="66"/>
        <v>#DIV/0!</v>
      </c>
      <c r="DS24" s="166" t="e">
        <f t="shared" si="67"/>
        <v>#DIV/0!</v>
      </c>
      <c r="DT24" s="166" t="e">
        <f t="shared" si="68"/>
        <v>#DIV/0!</v>
      </c>
      <c r="DU24" s="166" t="e">
        <f t="shared" si="69"/>
        <v>#DIV/0!</v>
      </c>
      <c r="DV24" s="166" t="e">
        <f t="shared" si="70"/>
        <v>#DIV/0!</v>
      </c>
      <c r="DW24" s="166" t="e">
        <f t="shared" si="71"/>
        <v>#DIV/0!</v>
      </c>
      <c r="DX24" s="166" t="e">
        <f t="shared" si="72"/>
        <v>#DIV/0!</v>
      </c>
      <c r="DY24" s="166" t="e">
        <f t="shared" si="73"/>
        <v>#DIV/0!</v>
      </c>
      <c r="DZ24" s="178" t="e">
        <f t="shared" si="74"/>
        <v>#DIV/0!</v>
      </c>
      <c r="EA24" s="177" t="e">
        <f t="shared" si="75"/>
        <v>#DIV/0!</v>
      </c>
      <c r="EB24" s="166" t="e">
        <f t="shared" si="76"/>
        <v>#DIV/0!</v>
      </c>
      <c r="EC24" s="166" t="e">
        <f t="shared" si="77"/>
        <v>#DIV/0!</v>
      </c>
      <c r="ED24" s="166" t="e">
        <f t="shared" si="78"/>
        <v>#DIV/0!</v>
      </c>
      <c r="EE24" s="166" t="e">
        <f t="shared" si="79"/>
        <v>#DIV/0!</v>
      </c>
      <c r="EF24" s="166" t="e">
        <f t="shared" si="80"/>
        <v>#DIV/0!</v>
      </c>
      <c r="EG24" s="166" t="e">
        <f t="shared" si="81"/>
        <v>#DIV/0!</v>
      </c>
      <c r="EH24" s="166" t="e">
        <f t="shared" si="82"/>
        <v>#DIV/0!</v>
      </c>
      <c r="EI24" s="166" t="e">
        <f t="shared" si="83"/>
        <v>#DIV/0!</v>
      </c>
      <c r="EJ24" s="166" t="e">
        <f t="shared" si="84"/>
        <v>#DIV/0!</v>
      </c>
      <c r="EK24" s="177" t="e">
        <f t="shared" si="85"/>
        <v>#DIV/0!</v>
      </c>
      <c r="EL24" s="166" t="e">
        <f t="shared" si="86"/>
        <v>#DIV/0!</v>
      </c>
      <c r="EM24" s="166" t="e">
        <f t="shared" si="87"/>
        <v>#DIV/0!</v>
      </c>
      <c r="EN24" s="166" t="e">
        <f t="shared" si="88"/>
        <v>#DIV/0!</v>
      </c>
      <c r="EO24" s="276" t="e">
        <f t="shared" si="89"/>
        <v>#DIV/0!</v>
      </c>
      <c r="EP24" s="166" t="e">
        <f t="shared" si="90"/>
        <v>#DIV/0!</v>
      </c>
      <c r="EQ24" s="166" t="e">
        <f t="shared" si="91"/>
        <v>#DIV/0!</v>
      </c>
      <c r="ER24" s="166" t="e">
        <f t="shared" si="92"/>
        <v>#DIV/0!</v>
      </c>
      <c r="ES24" s="166" t="e">
        <f t="shared" si="93"/>
        <v>#DIV/0!</v>
      </c>
      <c r="ET24" s="179" t="e">
        <f t="shared" si="94"/>
        <v>#DIV/0!</v>
      </c>
      <c r="EW24" s="1713"/>
      <c r="EX24" s="195" t="e">
        <f t="shared" si="98"/>
        <v>#DIV/0!</v>
      </c>
      <c r="EY24" s="278" t="e">
        <f t="shared" si="99"/>
        <v>#DIV/0!</v>
      </c>
      <c r="EZ24" s="278" t="e">
        <f t="shared" si="100"/>
        <v>#DIV/0!</v>
      </c>
      <c r="FA24" s="278" t="e">
        <f t="shared" si="101"/>
        <v>#DIV/0!</v>
      </c>
      <c r="FB24" s="278" t="e">
        <f t="shared" si="102"/>
        <v>#DIV/0!</v>
      </c>
      <c r="FC24" s="278" t="e">
        <f t="shared" si="103"/>
        <v>#DIV/0!</v>
      </c>
      <c r="FD24" s="278" t="e">
        <f t="shared" si="104"/>
        <v>#DIV/0!</v>
      </c>
      <c r="FE24" s="278" t="e">
        <f t="shared" si="105"/>
        <v>#DIV/0!</v>
      </c>
      <c r="FF24" s="278" t="e">
        <f t="shared" si="106"/>
        <v>#DIV/0!</v>
      </c>
      <c r="FG24" s="278" t="e">
        <f t="shared" si="107"/>
        <v>#DIV/0!</v>
      </c>
      <c r="FH24" s="278" t="e">
        <f t="shared" si="108"/>
        <v>#DIV/0!</v>
      </c>
      <c r="FI24" s="279" t="e">
        <f t="shared" si="109"/>
        <v>#DIV/0!</v>
      </c>
      <c r="FJ24" s="200" t="e">
        <f t="shared" si="110"/>
        <v>#DIV/0!</v>
      </c>
      <c r="FK24" s="201" t="e">
        <f t="shared" si="111"/>
        <v>#DIV/0!</v>
      </c>
      <c r="FL24" s="201" t="e">
        <f t="shared" si="112"/>
        <v>#DIV/0!</v>
      </c>
      <c r="FM24" s="201" t="e">
        <f t="shared" si="113"/>
        <v>#DIV/0!</v>
      </c>
      <c r="FN24" s="201" t="e">
        <f t="shared" si="114"/>
        <v>#DIV/0!</v>
      </c>
      <c r="FO24" s="201" t="e">
        <f t="shared" si="115"/>
        <v>#DIV/0!</v>
      </c>
      <c r="FP24" s="201" t="e">
        <f t="shared" si="116"/>
        <v>#DIV/0!</v>
      </c>
      <c r="FQ24" s="201" t="e">
        <f t="shared" si="117"/>
        <v>#DIV/0!</v>
      </c>
      <c r="FR24" s="201" t="e">
        <f t="shared" si="118"/>
        <v>#DIV/0!</v>
      </c>
      <c r="FS24" s="201" t="e">
        <f t="shared" si="119"/>
        <v>#DIV/0!</v>
      </c>
      <c r="FT24" s="280" t="e">
        <f t="shared" si="120"/>
        <v>#DIV/0!</v>
      </c>
      <c r="FU24" s="281" t="e">
        <f t="shared" si="121"/>
        <v>#DIV/0!</v>
      </c>
      <c r="FV24" s="197" t="e">
        <f t="shared" si="122"/>
        <v>#DIV/0!</v>
      </c>
      <c r="FW24" s="197" t="e">
        <f t="shared" si="123"/>
        <v>#DIV/0!</v>
      </c>
      <c r="FX24" s="197" t="e">
        <f t="shared" si="124"/>
        <v>#DIV/0!</v>
      </c>
      <c r="FY24" s="197" t="e">
        <f t="shared" si="125"/>
        <v>#DIV/0!</v>
      </c>
      <c r="FZ24" s="197" t="e">
        <f t="shared" si="126"/>
        <v>#DIV/0!</v>
      </c>
      <c r="GA24" s="197" t="e">
        <f t="shared" si="127"/>
        <v>#DIV/0!</v>
      </c>
      <c r="GB24" s="197" t="e">
        <f t="shared" si="128"/>
        <v>#DIV/0!</v>
      </c>
      <c r="GC24" s="197" t="e">
        <f t="shared" si="129"/>
        <v>#DIV/0!</v>
      </c>
      <c r="GD24" s="198" t="e">
        <f t="shared" si="130"/>
        <v>#DIV/0!</v>
      </c>
    </row>
    <row r="25" spans="1:186" ht="15.75" customHeight="1" x14ac:dyDescent="0.15">
      <c r="A25" s="191">
        <v>34</v>
      </c>
      <c r="B25" s="273"/>
      <c r="C25" s="274"/>
      <c r="D25" s="274"/>
      <c r="E25" s="274"/>
      <c r="F25" s="274"/>
      <c r="G25" s="275"/>
      <c r="H25" s="275"/>
      <c r="I25" s="275"/>
      <c r="J25" s="275"/>
      <c r="K25" s="275"/>
      <c r="L25" s="166">
        <v>0</v>
      </c>
      <c r="M25" s="166">
        <v>0</v>
      </c>
      <c r="N25" s="166">
        <v>0</v>
      </c>
      <c r="O25" s="166">
        <v>0</v>
      </c>
      <c r="P25" s="166">
        <v>0</v>
      </c>
      <c r="Q25" s="166">
        <v>0</v>
      </c>
      <c r="R25" s="166">
        <v>0</v>
      </c>
      <c r="S25" s="166">
        <v>0</v>
      </c>
      <c r="T25" s="166">
        <v>0</v>
      </c>
      <c r="U25" s="166">
        <v>0</v>
      </c>
      <c r="V25" s="172">
        <f t="shared" si="6"/>
        <v>0</v>
      </c>
      <c r="W25" s="168">
        <f t="shared" si="7"/>
        <v>0</v>
      </c>
      <c r="X25" s="169">
        <v>0</v>
      </c>
      <c r="Y25" s="170">
        <v>0</v>
      </c>
      <c r="Z25" s="170">
        <v>0</v>
      </c>
      <c r="AA25" s="170">
        <v>0</v>
      </c>
      <c r="AB25" s="170">
        <v>0</v>
      </c>
      <c r="AC25" s="170">
        <v>0</v>
      </c>
      <c r="AD25" s="170">
        <v>0</v>
      </c>
      <c r="AE25" s="170">
        <v>0</v>
      </c>
      <c r="AF25" s="170">
        <v>0</v>
      </c>
      <c r="AG25" s="170">
        <v>0</v>
      </c>
      <c r="AH25" s="169">
        <v>0</v>
      </c>
      <c r="AI25" s="170">
        <v>0</v>
      </c>
      <c r="AJ25" s="170">
        <v>0</v>
      </c>
      <c r="AK25" s="170">
        <v>0</v>
      </c>
      <c r="AL25" s="170">
        <v>0</v>
      </c>
      <c r="AM25" s="170">
        <v>0</v>
      </c>
      <c r="AN25" s="170">
        <v>0</v>
      </c>
      <c r="AO25" s="170">
        <v>0</v>
      </c>
      <c r="AP25" s="170">
        <v>0</v>
      </c>
      <c r="AQ25" s="170">
        <v>0</v>
      </c>
      <c r="AR25" s="171">
        <f t="shared" si="8"/>
        <v>0</v>
      </c>
      <c r="AS25" s="169">
        <v>0</v>
      </c>
      <c r="AT25" s="170">
        <v>0</v>
      </c>
      <c r="AU25" s="170">
        <v>0</v>
      </c>
      <c r="AV25" s="170">
        <v>0</v>
      </c>
      <c r="AW25" s="170">
        <v>0</v>
      </c>
      <c r="AX25" s="170">
        <v>0</v>
      </c>
      <c r="AY25" s="170">
        <v>0</v>
      </c>
      <c r="AZ25" s="170">
        <v>0</v>
      </c>
      <c r="BA25" s="170">
        <v>0</v>
      </c>
      <c r="BB25" s="170">
        <v>0</v>
      </c>
      <c r="BC25" s="169">
        <v>0</v>
      </c>
      <c r="BD25" s="170">
        <v>0</v>
      </c>
      <c r="BE25" s="170">
        <v>0</v>
      </c>
      <c r="BF25" s="170">
        <v>0</v>
      </c>
      <c r="BG25" s="170">
        <v>0</v>
      </c>
      <c r="BH25" s="170">
        <v>0</v>
      </c>
      <c r="BI25" s="170">
        <v>0</v>
      </c>
      <c r="BJ25" s="170">
        <v>0</v>
      </c>
      <c r="BK25" s="170">
        <v>0</v>
      </c>
      <c r="BL25" s="170">
        <v>0</v>
      </c>
      <c r="BM25" s="172" t="e">
        <f t="shared" si="9"/>
        <v>#DIV/0!</v>
      </c>
      <c r="BN25" s="271" t="e">
        <f t="shared" si="10"/>
        <v>#DIV/0!</v>
      </c>
      <c r="BO25" s="169" t="e">
        <f t="shared" si="11"/>
        <v>#DIV/0!</v>
      </c>
      <c r="BP25" s="170" t="e">
        <f t="shared" si="12"/>
        <v>#DIV/0!</v>
      </c>
      <c r="BQ25" s="170" t="e">
        <f t="shared" si="13"/>
        <v>#DIV/0!</v>
      </c>
      <c r="BR25" s="170" t="e">
        <f t="shared" si="14"/>
        <v>#DIV/0!</v>
      </c>
      <c r="BS25" s="170" t="e">
        <f t="shared" si="15"/>
        <v>#DIV/0!</v>
      </c>
      <c r="BT25" s="170" t="e">
        <f t="shared" si="16"/>
        <v>#DIV/0!</v>
      </c>
      <c r="BU25" s="170" t="e">
        <f t="shared" si="17"/>
        <v>#DIV/0!</v>
      </c>
      <c r="BV25" s="170" t="e">
        <f t="shared" si="18"/>
        <v>#DIV/0!</v>
      </c>
      <c r="BW25" s="170" t="e">
        <f t="shared" si="19"/>
        <v>#DIV/0!</v>
      </c>
      <c r="BX25" s="170" t="e">
        <f t="shared" si="20"/>
        <v>#DIV/0!</v>
      </c>
      <c r="BY25" s="169" t="e">
        <f t="shared" si="21"/>
        <v>#DIV/0!</v>
      </c>
      <c r="BZ25" s="170" t="e">
        <f t="shared" si="22"/>
        <v>#DIV/0!</v>
      </c>
      <c r="CA25" s="170" t="e">
        <f t="shared" si="23"/>
        <v>#DIV/0!</v>
      </c>
      <c r="CB25" s="170" t="e">
        <f t="shared" si="24"/>
        <v>#DIV/0!</v>
      </c>
      <c r="CC25" s="170" t="e">
        <f t="shared" si="25"/>
        <v>#DIV/0!</v>
      </c>
      <c r="CD25" s="170" t="e">
        <f t="shared" si="26"/>
        <v>#DIV/0!</v>
      </c>
      <c r="CE25" s="170" t="e">
        <f t="shared" si="27"/>
        <v>#DIV/0!</v>
      </c>
      <c r="CF25" s="170" t="e">
        <f t="shared" si="28"/>
        <v>#DIV/0!</v>
      </c>
      <c r="CG25" s="170" t="e">
        <f t="shared" si="29"/>
        <v>#DIV/0!</v>
      </c>
      <c r="CH25" s="170" t="e">
        <f t="shared" si="30"/>
        <v>#DIV/0!</v>
      </c>
      <c r="CI25" s="174" t="e">
        <f t="shared" si="31"/>
        <v>#DIV/0!</v>
      </c>
      <c r="CJ25" s="169" t="e">
        <f t="shared" si="32"/>
        <v>#DIV/0!</v>
      </c>
      <c r="CK25" s="170" t="e">
        <f t="shared" si="33"/>
        <v>#DIV/0!</v>
      </c>
      <c r="CL25" s="170" t="e">
        <f t="shared" si="34"/>
        <v>#DIV/0!</v>
      </c>
      <c r="CM25" s="170" t="e">
        <f t="shared" si="35"/>
        <v>#DIV/0!</v>
      </c>
      <c r="CN25" s="170" t="e">
        <f t="shared" si="36"/>
        <v>#DIV/0!</v>
      </c>
      <c r="CO25" s="170" t="e">
        <f t="shared" si="37"/>
        <v>#DIV/0!</v>
      </c>
      <c r="CP25" s="170" t="e">
        <f t="shared" si="38"/>
        <v>#DIV/0!</v>
      </c>
      <c r="CQ25" s="170" t="e">
        <f t="shared" si="39"/>
        <v>#DIV/0!</v>
      </c>
      <c r="CR25" s="170" t="e">
        <f t="shared" si="40"/>
        <v>#DIV/0!</v>
      </c>
      <c r="CS25" s="170" t="e">
        <f t="shared" si="41"/>
        <v>#DIV/0!</v>
      </c>
      <c r="CT25" s="169" t="e">
        <f t="shared" si="42"/>
        <v>#DIV/0!</v>
      </c>
      <c r="CU25" s="170" t="e">
        <f t="shared" si="43"/>
        <v>#DIV/0!</v>
      </c>
      <c r="CV25" s="170" t="e">
        <f t="shared" si="44"/>
        <v>#DIV/0!</v>
      </c>
      <c r="CW25" s="170" t="e">
        <f t="shared" si="45"/>
        <v>#DIV/0!</v>
      </c>
      <c r="CX25" s="170" t="e">
        <f t="shared" si="46"/>
        <v>#DIV/0!</v>
      </c>
      <c r="CY25" s="170" t="e">
        <f t="shared" si="47"/>
        <v>#DIV/0!</v>
      </c>
      <c r="CZ25" s="170" t="e">
        <f t="shared" si="48"/>
        <v>#DIV/0!</v>
      </c>
      <c r="DA25" s="170" t="e">
        <f t="shared" si="49"/>
        <v>#DIV/0!</v>
      </c>
      <c r="DB25" s="170" t="e">
        <f t="shared" si="50"/>
        <v>#DIV/0!</v>
      </c>
      <c r="DC25" s="170" t="e">
        <f t="shared" si="51"/>
        <v>#DIV/0!</v>
      </c>
      <c r="DD25" s="175" t="e">
        <f t="shared" si="52"/>
        <v>#DIV/0!</v>
      </c>
      <c r="DE25" s="176" t="e">
        <f t="shared" si="53"/>
        <v>#DIV/0!</v>
      </c>
      <c r="DF25" s="177" t="e">
        <f t="shared" si="54"/>
        <v>#DIV/0!</v>
      </c>
      <c r="DG25" s="166" t="e">
        <f t="shared" si="55"/>
        <v>#DIV/0!</v>
      </c>
      <c r="DH25" s="166" t="e">
        <f t="shared" si="56"/>
        <v>#DIV/0!</v>
      </c>
      <c r="DI25" s="166" t="e">
        <f t="shared" si="57"/>
        <v>#DIV/0!</v>
      </c>
      <c r="DJ25" s="166" t="e">
        <f t="shared" si="58"/>
        <v>#DIV/0!</v>
      </c>
      <c r="DK25" s="166" t="e">
        <f t="shared" si="59"/>
        <v>#DIV/0!</v>
      </c>
      <c r="DL25" s="166" t="e">
        <f t="shared" si="60"/>
        <v>#DIV/0!</v>
      </c>
      <c r="DM25" s="166" t="e">
        <f t="shared" si="61"/>
        <v>#DIV/0!</v>
      </c>
      <c r="DN25" s="166" t="e">
        <f t="shared" si="62"/>
        <v>#DIV/0!</v>
      </c>
      <c r="DO25" s="166" t="e">
        <f t="shared" si="63"/>
        <v>#DIV/0!</v>
      </c>
      <c r="DP25" s="177" t="e">
        <f t="shared" si="64"/>
        <v>#DIV/0!</v>
      </c>
      <c r="DQ25" s="166" t="e">
        <f t="shared" si="65"/>
        <v>#DIV/0!</v>
      </c>
      <c r="DR25" s="166" t="e">
        <f t="shared" si="66"/>
        <v>#DIV/0!</v>
      </c>
      <c r="DS25" s="166" t="e">
        <f t="shared" si="67"/>
        <v>#DIV/0!</v>
      </c>
      <c r="DT25" s="166" t="e">
        <f t="shared" si="68"/>
        <v>#DIV/0!</v>
      </c>
      <c r="DU25" s="166" t="e">
        <f t="shared" si="69"/>
        <v>#DIV/0!</v>
      </c>
      <c r="DV25" s="166" t="e">
        <f t="shared" si="70"/>
        <v>#DIV/0!</v>
      </c>
      <c r="DW25" s="166" t="e">
        <f t="shared" si="71"/>
        <v>#DIV/0!</v>
      </c>
      <c r="DX25" s="166" t="e">
        <f t="shared" si="72"/>
        <v>#DIV/0!</v>
      </c>
      <c r="DY25" s="166" t="e">
        <f t="shared" si="73"/>
        <v>#DIV/0!</v>
      </c>
      <c r="DZ25" s="178" t="e">
        <f t="shared" si="74"/>
        <v>#DIV/0!</v>
      </c>
      <c r="EA25" s="177" t="e">
        <f t="shared" si="75"/>
        <v>#DIV/0!</v>
      </c>
      <c r="EB25" s="166" t="e">
        <f t="shared" si="76"/>
        <v>#DIV/0!</v>
      </c>
      <c r="EC25" s="166" t="e">
        <f t="shared" si="77"/>
        <v>#DIV/0!</v>
      </c>
      <c r="ED25" s="166" t="e">
        <f t="shared" si="78"/>
        <v>#DIV/0!</v>
      </c>
      <c r="EE25" s="166" t="e">
        <f t="shared" si="79"/>
        <v>#DIV/0!</v>
      </c>
      <c r="EF25" s="166" t="e">
        <f t="shared" si="80"/>
        <v>#DIV/0!</v>
      </c>
      <c r="EG25" s="166" t="e">
        <f t="shared" si="81"/>
        <v>#DIV/0!</v>
      </c>
      <c r="EH25" s="166" t="e">
        <f t="shared" si="82"/>
        <v>#DIV/0!</v>
      </c>
      <c r="EI25" s="166" t="e">
        <f t="shared" si="83"/>
        <v>#DIV/0!</v>
      </c>
      <c r="EJ25" s="166" t="e">
        <f t="shared" si="84"/>
        <v>#DIV/0!</v>
      </c>
      <c r="EK25" s="177" t="e">
        <f t="shared" si="85"/>
        <v>#DIV/0!</v>
      </c>
      <c r="EL25" s="166" t="e">
        <f t="shared" si="86"/>
        <v>#DIV/0!</v>
      </c>
      <c r="EM25" s="166" t="e">
        <f t="shared" si="87"/>
        <v>#DIV/0!</v>
      </c>
      <c r="EN25" s="166" t="e">
        <f t="shared" si="88"/>
        <v>#DIV/0!</v>
      </c>
      <c r="EO25" s="276" t="e">
        <f t="shared" si="89"/>
        <v>#DIV/0!</v>
      </c>
      <c r="EP25" s="166" t="e">
        <f t="shared" si="90"/>
        <v>#DIV/0!</v>
      </c>
      <c r="EQ25" s="166" t="e">
        <f t="shared" si="91"/>
        <v>#DIV/0!</v>
      </c>
      <c r="ER25" s="166" t="e">
        <f t="shared" si="92"/>
        <v>#DIV/0!</v>
      </c>
      <c r="ES25" s="166" t="e">
        <f t="shared" si="93"/>
        <v>#DIV/0!</v>
      </c>
      <c r="ET25" s="179" t="e">
        <f t="shared" si="94"/>
        <v>#DIV/0!</v>
      </c>
      <c r="EW25" s="1713"/>
      <c r="EX25" s="195" t="e">
        <f t="shared" si="98"/>
        <v>#DIV/0!</v>
      </c>
      <c r="EY25" s="278" t="e">
        <f t="shared" si="99"/>
        <v>#DIV/0!</v>
      </c>
      <c r="EZ25" s="278" t="e">
        <f t="shared" si="100"/>
        <v>#DIV/0!</v>
      </c>
      <c r="FA25" s="278" t="e">
        <f t="shared" si="101"/>
        <v>#DIV/0!</v>
      </c>
      <c r="FB25" s="278" t="e">
        <f t="shared" si="102"/>
        <v>#DIV/0!</v>
      </c>
      <c r="FC25" s="278" t="e">
        <f t="shared" si="103"/>
        <v>#DIV/0!</v>
      </c>
      <c r="FD25" s="278" t="e">
        <f t="shared" si="104"/>
        <v>#DIV/0!</v>
      </c>
      <c r="FE25" s="278" t="e">
        <f t="shared" si="105"/>
        <v>#DIV/0!</v>
      </c>
      <c r="FF25" s="278" t="e">
        <f t="shared" si="106"/>
        <v>#DIV/0!</v>
      </c>
      <c r="FG25" s="278" t="e">
        <f t="shared" si="107"/>
        <v>#DIV/0!</v>
      </c>
      <c r="FH25" s="278" t="e">
        <f t="shared" si="108"/>
        <v>#DIV/0!</v>
      </c>
      <c r="FI25" s="279" t="e">
        <f t="shared" si="109"/>
        <v>#DIV/0!</v>
      </c>
      <c r="FJ25" s="200" t="e">
        <f t="shared" si="110"/>
        <v>#DIV/0!</v>
      </c>
      <c r="FK25" s="201" t="e">
        <f t="shared" si="111"/>
        <v>#DIV/0!</v>
      </c>
      <c r="FL25" s="201" t="e">
        <f t="shared" si="112"/>
        <v>#DIV/0!</v>
      </c>
      <c r="FM25" s="201" t="e">
        <f t="shared" si="113"/>
        <v>#DIV/0!</v>
      </c>
      <c r="FN25" s="201" t="e">
        <f t="shared" si="114"/>
        <v>#DIV/0!</v>
      </c>
      <c r="FO25" s="201" t="e">
        <f t="shared" si="115"/>
        <v>#DIV/0!</v>
      </c>
      <c r="FP25" s="201" t="e">
        <f t="shared" si="116"/>
        <v>#DIV/0!</v>
      </c>
      <c r="FQ25" s="201" t="e">
        <f t="shared" si="117"/>
        <v>#DIV/0!</v>
      </c>
      <c r="FR25" s="201" t="e">
        <f t="shared" si="118"/>
        <v>#DIV/0!</v>
      </c>
      <c r="FS25" s="201" t="e">
        <f t="shared" si="119"/>
        <v>#DIV/0!</v>
      </c>
      <c r="FT25" s="280" t="e">
        <f t="shared" si="120"/>
        <v>#DIV/0!</v>
      </c>
      <c r="FU25" s="281" t="e">
        <f t="shared" si="121"/>
        <v>#DIV/0!</v>
      </c>
      <c r="FV25" s="197" t="e">
        <f t="shared" si="122"/>
        <v>#DIV/0!</v>
      </c>
      <c r="FW25" s="197" t="e">
        <f t="shared" si="123"/>
        <v>#DIV/0!</v>
      </c>
      <c r="FX25" s="197" t="e">
        <f t="shared" si="124"/>
        <v>#DIV/0!</v>
      </c>
      <c r="FY25" s="197" t="e">
        <f t="shared" si="125"/>
        <v>#DIV/0!</v>
      </c>
      <c r="FZ25" s="197" t="e">
        <f t="shared" si="126"/>
        <v>#DIV/0!</v>
      </c>
      <c r="GA25" s="197" t="e">
        <f t="shared" si="127"/>
        <v>#DIV/0!</v>
      </c>
      <c r="GB25" s="197" t="e">
        <f t="shared" si="128"/>
        <v>#DIV/0!</v>
      </c>
      <c r="GC25" s="197" t="e">
        <f t="shared" si="129"/>
        <v>#DIV/0!</v>
      </c>
      <c r="GD25" s="198" t="e">
        <f t="shared" si="130"/>
        <v>#DIV/0!</v>
      </c>
    </row>
    <row r="26" spans="1:186" ht="15.75" customHeight="1" x14ac:dyDescent="0.15">
      <c r="A26" s="191">
        <v>36</v>
      </c>
      <c r="B26" s="273"/>
      <c r="C26" s="274"/>
      <c r="D26" s="274"/>
      <c r="E26" s="274"/>
      <c r="F26" s="274"/>
      <c r="G26" s="275"/>
      <c r="H26" s="275"/>
      <c r="I26" s="275"/>
      <c r="J26" s="275"/>
      <c r="K26" s="275"/>
      <c r="L26" s="166">
        <v>0</v>
      </c>
      <c r="M26" s="166">
        <v>0</v>
      </c>
      <c r="N26" s="166">
        <v>0</v>
      </c>
      <c r="O26" s="166">
        <v>0</v>
      </c>
      <c r="P26" s="166">
        <v>0</v>
      </c>
      <c r="Q26" s="166">
        <v>0</v>
      </c>
      <c r="R26" s="166">
        <v>0</v>
      </c>
      <c r="S26" s="166">
        <v>0</v>
      </c>
      <c r="T26" s="166">
        <v>0</v>
      </c>
      <c r="U26" s="166">
        <v>0</v>
      </c>
      <c r="V26" s="172">
        <f t="shared" si="6"/>
        <v>0</v>
      </c>
      <c r="W26" s="168">
        <f t="shared" si="7"/>
        <v>0</v>
      </c>
      <c r="X26" s="169">
        <v>0</v>
      </c>
      <c r="Y26" s="170">
        <v>0</v>
      </c>
      <c r="Z26" s="170">
        <v>0</v>
      </c>
      <c r="AA26" s="170">
        <v>0</v>
      </c>
      <c r="AB26" s="170">
        <v>0</v>
      </c>
      <c r="AC26" s="170">
        <v>0</v>
      </c>
      <c r="AD26" s="170">
        <v>0</v>
      </c>
      <c r="AE26" s="170">
        <v>0</v>
      </c>
      <c r="AF26" s="170">
        <v>0</v>
      </c>
      <c r="AG26" s="170">
        <v>0</v>
      </c>
      <c r="AH26" s="169">
        <v>0</v>
      </c>
      <c r="AI26" s="170">
        <v>0</v>
      </c>
      <c r="AJ26" s="170">
        <v>0</v>
      </c>
      <c r="AK26" s="170">
        <v>0</v>
      </c>
      <c r="AL26" s="170">
        <v>0</v>
      </c>
      <c r="AM26" s="170">
        <v>0</v>
      </c>
      <c r="AN26" s="170">
        <v>0</v>
      </c>
      <c r="AO26" s="170">
        <v>0</v>
      </c>
      <c r="AP26" s="170">
        <v>0</v>
      </c>
      <c r="AQ26" s="170">
        <v>0</v>
      </c>
      <c r="AR26" s="171">
        <f t="shared" si="8"/>
        <v>0</v>
      </c>
      <c r="AS26" s="169">
        <v>0</v>
      </c>
      <c r="AT26" s="170">
        <v>0</v>
      </c>
      <c r="AU26" s="170">
        <v>0</v>
      </c>
      <c r="AV26" s="170">
        <v>0</v>
      </c>
      <c r="AW26" s="170">
        <v>0</v>
      </c>
      <c r="AX26" s="170">
        <v>0</v>
      </c>
      <c r="AY26" s="170">
        <v>0</v>
      </c>
      <c r="AZ26" s="170">
        <v>0</v>
      </c>
      <c r="BA26" s="170">
        <v>0</v>
      </c>
      <c r="BB26" s="170">
        <v>0</v>
      </c>
      <c r="BC26" s="169">
        <v>0</v>
      </c>
      <c r="BD26" s="170">
        <v>0</v>
      </c>
      <c r="BE26" s="170">
        <v>0</v>
      </c>
      <c r="BF26" s="170">
        <v>0</v>
      </c>
      <c r="BG26" s="170">
        <v>0</v>
      </c>
      <c r="BH26" s="170">
        <v>0</v>
      </c>
      <c r="BI26" s="170">
        <v>0</v>
      </c>
      <c r="BJ26" s="170">
        <v>0</v>
      </c>
      <c r="BK26" s="170">
        <v>0</v>
      </c>
      <c r="BL26" s="170">
        <v>0</v>
      </c>
      <c r="BM26" s="172" t="e">
        <f t="shared" si="9"/>
        <v>#DIV/0!</v>
      </c>
      <c r="BN26" s="271" t="e">
        <f t="shared" si="10"/>
        <v>#DIV/0!</v>
      </c>
      <c r="BO26" s="169" t="e">
        <f t="shared" si="11"/>
        <v>#DIV/0!</v>
      </c>
      <c r="BP26" s="170" t="e">
        <f t="shared" si="12"/>
        <v>#DIV/0!</v>
      </c>
      <c r="BQ26" s="170" t="e">
        <f t="shared" si="13"/>
        <v>#DIV/0!</v>
      </c>
      <c r="BR26" s="170" t="e">
        <f t="shared" si="14"/>
        <v>#DIV/0!</v>
      </c>
      <c r="BS26" s="170" t="e">
        <f t="shared" si="15"/>
        <v>#DIV/0!</v>
      </c>
      <c r="BT26" s="170" t="e">
        <f t="shared" si="16"/>
        <v>#DIV/0!</v>
      </c>
      <c r="BU26" s="170" t="e">
        <f t="shared" si="17"/>
        <v>#DIV/0!</v>
      </c>
      <c r="BV26" s="170" t="e">
        <f t="shared" si="18"/>
        <v>#DIV/0!</v>
      </c>
      <c r="BW26" s="170" t="e">
        <f t="shared" si="19"/>
        <v>#DIV/0!</v>
      </c>
      <c r="BX26" s="170" t="e">
        <f t="shared" si="20"/>
        <v>#DIV/0!</v>
      </c>
      <c r="BY26" s="169" t="e">
        <f t="shared" si="21"/>
        <v>#DIV/0!</v>
      </c>
      <c r="BZ26" s="170" t="e">
        <f t="shared" si="22"/>
        <v>#DIV/0!</v>
      </c>
      <c r="CA26" s="170" t="e">
        <f t="shared" si="23"/>
        <v>#DIV/0!</v>
      </c>
      <c r="CB26" s="170" t="e">
        <f t="shared" si="24"/>
        <v>#DIV/0!</v>
      </c>
      <c r="CC26" s="170" t="e">
        <f t="shared" si="25"/>
        <v>#DIV/0!</v>
      </c>
      <c r="CD26" s="170" t="e">
        <f t="shared" si="26"/>
        <v>#DIV/0!</v>
      </c>
      <c r="CE26" s="170" t="e">
        <f t="shared" si="27"/>
        <v>#DIV/0!</v>
      </c>
      <c r="CF26" s="170" t="e">
        <f t="shared" si="28"/>
        <v>#DIV/0!</v>
      </c>
      <c r="CG26" s="170" t="e">
        <f t="shared" si="29"/>
        <v>#DIV/0!</v>
      </c>
      <c r="CH26" s="170" t="e">
        <f t="shared" si="30"/>
        <v>#DIV/0!</v>
      </c>
      <c r="CI26" s="174" t="e">
        <f t="shared" si="31"/>
        <v>#DIV/0!</v>
      </c>
      <c r="CJ26" s="169" t="e">
        <f t="shared" si="32"/>
        <v>#DIV/0!</v>
      </c>
      <c r="CK26" s="170" t="e">
        <f t="shared" si="33"/>
        <v>#DIV/0!</v>
      </c>
      <c r="CL26" s="170" t="e">
        <f t="shared" si="34"/>
        <v>#DIV/0!</v>
      </c>
      <c r="CM26" s="170" t="e">
        <f t="shared" si="35"/>
        <v>#DIV/0!</v>
      </c>
      <c r="CN26" s="170" t="e">
        <f t="shared" si="36"/>
        <v>#DIV/0!</v>
      </c>
      <c r="CO26" s="170" t="e">
        <f t="shared" si="37"/>
        <v>#DIV/0!</v>
      </c>
      <c r="CP26" s="170" t="e">
        <f t="shared" si="38"/>
        <v>#DIV/0!</v>
      </c>
      <c r="CQ26" s="170" t="e">
        <f t="shared" si="39"/>
        <v>#DIV/0!</v>
      </c>
      <c r="CR26" s="170" t="e">
        <f t="shared" si="40"/>
        <v>#DIV/0!</v>
      </c>
      <c r="CS26" s="170" t="e">
        <f t="shared" si="41"/>
        <v>#DIV/0!</v>
      </c>
      <c r="CT26" s="169" t="e">
        <f t="shared" si="42"/>
        <v>#DIV/0!</v>
      </c>
      <c r="CU26" s="170" t="e">
        <f t="shared" si="43"/>
        <v>#DIV/0!</v>
      </c>
      <c r="CV26" s="170" t="e">
        <f t="shared" si="44"/>
        <v>#DIV/0!</v>
      </c>
      <c r="CW26" s="170" t="e">
        <f t="shared" si="45"/>
        <v>#DIV/0!</v>
      </c>
      <c r="CX26" s="170" t="e">
        <f t="shared" si="46"/>
        <v>#DIV/0!</v>
      </c>
      <c r="CY26" s="170" t="e">
        <f t="shared" si="47"/>
        <v>#DIV/0!</v>
      </c>
      <c r="CZ26" s="170" t="e">
        <f t="shared" si="48"/>
        <v>#DIV/0!</v>
      </c>
      <c r="DA26" s="170" t="e">
        <f t="shared" si="49"/>
        <v>#DIV/0!</v>
      </c>
      <c r="DB26" s="170" t="e">
        <f t="shared" si="50"/>
        <v>#DIV/0!</v>
      </c>
      <c r="DC26" s="170" t="e">
        <f t="shared" si="51"/>
        <v>#DIV/0!</v>
      </c>
      <c r="DD26" s="175" t="e">
        <f t="shared" si="52"/>
        <v>#DIV/0!</v>
      </c>
      <c r="DE26" s="176" t="e">
        <f t="shared" si="53"/>
        <v>#DIV/0!</v>
      </c>
      <c r="DF26" s="177" t="e">
        <f t="shared" si="54"/>
        <v>#DIV/0!</v>
      </c>
      <c r="DG26" s="166" t="e">
        <f t="shared" si="55"/>
        <v>#DIV/0!</v>
      </c>
      <c r="DH26" s="166" t="e">
        <f t="shared" si="56"/>
        <v>#DIV/0!</v>
      </c>
      <c r="DI26" s="166" t="e">
        <f t="shared" si="57"/>
        <v>#DIV/0!</v>
      </c>
      <c r="DJ26" s="166" t="e">
        <f t="shared" si="58"/>
        <v>#DIV/0!</v>
      </c>
      <c r="DK26" s="166" t="e">
        <f t="shared" si="59"/>
        <v>#DIV/0!</v>
      </c>
      <c r="DL26" s="166" t="e">
        <f t="shared" si="60"/>
        <v>#DIV/0!</v>
      </c>
      <c r="DM26" s="166" t="e">
        <f t="shared" si="61"/>
        <v>#DIV/0!</v>
      </c>
      <c r="DN26" s="166" t="e">
        <f t="shared" si="62"/>
        <v>#DIV/0!</v>
      </c>
      <c r="DO26" s="166" t="e">
        <f t="shared" si="63"/>
        <v>#DIV/0!</v>
      </c>
      <c r="DP26" s="177" t="e">
        <f t="shared" si="64"/>
        <v>#DIV/0!</v>
      </c>
      <c r="DQ26" s="166" t="e">
        <f t="shared" si="65"/>
        <v>#DIV/0!</v>
      </c>
      <c r="DR26" s="166" t="e">
        <f t="shared" si="66"/>
        <v>#DIV/0!</v>
      </c>
      <c r="DS26" s="166" t="e">
        <f t="shared" si="67"/>
        <v>#DIV/0!</v>
      </c>
      <c r="DT26" s="166" t="e">
        <f t="shared" si="68"/>
        <v>#DIV/0!</v>
      </c>
      <c r="DU26" s="166" t="e">
        <f t="shared" si="69"/>
        <v>#DIV/0!</v>
      </c>
      <c r="DV26" s="166" t="e">
        <f t="shared" si="70"/>
        <v>#DIV/0!</v>
      </c>
      <c r="DW26" s="166" t="e">
        <f t="shared" si="71"/>
        <v>#DIV/0!</v>
      </c>
      <c r="DX26" s="166" t="e">
        <f t="shared" si="72"/>
        <v>#DIV/0!</v>
      </c>
      <c r="DY26" s="166" t="e">
        <f t="shared" si="73"/>
        <v>#DIV/0!</v>
      </c>
      <c r="DZ26" s="178" t="e">
        <f t="shared" si="74"/>
        <v>#DIV/0!</v>
      </c>
      <c r="EA26" s="177" t="e">
        <f t="shared" si="75"/>
        <v>#DIV/0!</v>
      </c>
      <c r="EB26" s="166" t="e">
        <f t="shared" si="76"/>
        <v>#DIV/0!</v>
      </c>
      <c r="EC26" s="166" t="e">
        <f t="shared" si="77"/>
        <v>#DIV/0!</v>
      </c>
      <c r="ED26" s="166" t="e">
        <f t="shared" si="78"/>
        <v>#DIV/0!</v>
      </c>
      <c r="EE26" s="166" t="e">
        <f t="shared" si="79"/>
        <v>#DIV/0!</v>
      </c>
      <c r="EF26" s="166" t="e">
        <f t="shared" si="80"/>
        <v>#DIV/0!</v>
      </c>
      <c r="EG26" s="166" t="e">
        <f t="shared" si="81"/>
        <v>#DIV/0!</v>
      </c>
      <c r="EH26" s="166" t="e">
        <f t="shared" si="82"/>
        <v>#DIV/0!</v>
      </c>
      <c r="EI26" s="166" t="e">
        <f t="shared" si="83"/>
        <v>#DIV/0!</v>
      </c>
      <c r="EJ26" s="166" t="e">
        <f t="shared" si="84"/>
        <v>#DIV/0!</v>
      </c>
      <c r="EK26" s="177" t="e">
        <f t="shared" si="85"/>
        <v>#DIV/0!</v>
      </c>
      <c r="EL26" s="166" t="e">
        <f t="shared" si="86"/>
        <v>#DIV/0!</v>
      </c>
      <c r="EM26" s="166" t="e">
        <f t="shared" si="87"/>
        <v>#DIV/0!</v>
      </c>
      <c r="EN26" s="166" t="e">
        <f t="shared" si="88"/>
        <v>#DIV/0!</v>
      </c>
      <c r="EO26" s="276" t="e">
        <f t="shared" si="89"/>
        <v>#DIV/0!</v>
      </c>
      <c r="EP26" s="166" t="e">
        <f t="shared" si="90"/>
        <v>#DIV/0!</v>
      </c>
      <c r="EQ26" s="166" t="e">
        <f t="shared" si="91"/>
        <v>#DIV/0!</v>
      </c>
      <c r="ER26" s="166" t="e">
        <f t="shared" si="92"/>
        <v>#DIV/0!</v>
      </c>
      <c r="ES26" s="166" t="e">
        <f t="shared" si="93"/>
        <v>#DIV/0!</v>
      </c>
      <c r="ET26" s="179" t="e">
        <f t="shared" si="94"/>
        <v>#DIV/0!</v>
      </c>
      <c r="EW26" s="1713"/>
      <c r="EX26" s="195" t="e">
        <f t="shared" si="98"/>
        <v>#DIV/0!</v>
      </c>
      <c r="EY26" s="278" t="e">
        <f t="shared" si="99"/>
        <v>#DIV/0!</v>
      </c>
      <c r="EZ26" s="278" t="e">
        <f t="shared" si="100"/>
        <v>#DIV/0!</v>
      </c>
      <c r="FA26" s="278" t="e">
        <f t="shared" si="101"/>
        <v>#DIV/0!</v>
      </c>
      <c r="FB26" s="278" t="e">
        <f t="shared" si="102"/>
        <v>#DIV/0!</v>
      </c>
      <c r="FC26" s="278" t="e">
        <f t="shared" si="103"/>
        <v>#DIV/0!</v>
      </c>
      <c r="FD26" s="278" t="e">
        <f t="shared" si="104"/>
        <v>#DIV/0!</v>
      </c>
      <c r="FE26" s="278" t="e">
        <f t="shared" si="105"/>
        <v>#DIV/0!</v>
      </c>
      <c r="FF26" s="278" t="e">
        <f t="shared" si="106"/>
        <v>#DIV/0!</v>
      </c>
      <c r="FG26" s="278" t="e">
        <f t="shared" si="107"/>
        <v>#DIV/0!</v>
      </c>
      <c r="FH26" s="278" t="e">
        <f t="shared" si="108"/>
        <v>#DIV/0!</v>
      </c>
      <c r="FI26" s="279" t="e">
        <f t="shared" si="109"/>
        <v>#DIV/0!</v>
      </c>
      <c r="FJ26" s="200" t="e">
        <f t="shared" si="110"/>
        <v>#DIV/0!</v>
      </c>
      <c r="FK26" s="201" t="e">
        <f t="shared" si="111"/>
        <v>#DIV/0!</v>
      </c>
      <c r="FL26" s="201" t="e">
        <f t="shared" si="112"/>
        <v>#DIV/0!</v>
      </c>
      <c r="FM26" s="201" t="e">
        <f t="shared" si="113"/>
        <v>#DIV/0!</v>
      </c>
      <c r="FN26" s="201" t="e">
        <f t="shared" si="114"/>
        <v>#DIV/0!</v>
      </c>
      <c r="FO26" s="201" t="e">
        <f t="shared" si="115"/>
        <v>#DIV/0!</v>
      </c>
      <c r="FP26" s="201" t="e">
        <f t="shared" si="116"/>
        <v>#DIV/0!</v>
      </c>
      <c r="FQ26" s="201" t="e">
        <f t="shared" si="117"/>
        <v>#DIV/0!</v>
      </c>
      <c r="FR26" s="201" t="e">
        <f t="shared" si="118"/>
        <v>#DIV/0!</v>
      </c>
      <c r="FS26" s="201" t="e">
        <f t="shared" si="119"/>
        <v>#DIV/0!</v>
      </c>
      <c r="FT26" s="280" t="e">
        <f t="shared" si="120"/>
        <v>#DIV/0!</v>
      </c>
      <c r="FU26" s="281" t="e">
        <f t="shared" si="121"/>
        <v>#DIV/0!</v>
      </c>
      <c r="FV26" s="197" t="e">
        <f t="shared" si="122"/>
        <v>#DIV/0!</v>
      </c>
      <c r="FW26" s="197" t="e">
        <f t="shared" si="123"/>
        <v>#DIV/0!</v>
      </c>
      <c r="FX26" s="197" t="e">
        <f t="shared" si="124"/>
        <v>#DIV/0!</v>
      </c>
      <c r="FY26" s="197" t="e">
        <f t="shared" si="125"/>
        <v>#DIV/0!</v>
      </c>
      <c r="FZ26" s="197" t="e">
        <f t="shared" si="126"/>
        <v>#DIV/0!</v>
      </c>
      <c r="GA26" s="197" t="e">
        <f t="shared" si="127"/>
        <v>#DIV/0!</v>
      </c>
      <c r="GB26" s="197" t="e">
        <f t="shared" si="128"/>
        <v>#DIV/0!</v>
      </c>
      <c r="GC26" s="197" t="e">
        <f t="shared" si="129"/>
        <v>#DIV/0!</v>
      </c>
      <c r="GD26" s="198" t="e">
        <f t="shared" si="130"/>
        <v>#DIV/0!</v>
      </c>
    </row>
    <row r="27" spans="1:186" ht="15.75" customHeight="1" x14ac:dyDescent="0.15">
      <c r="A27" s="191">
        <v>38</v>
      </c>
      <c r="B27" s="273"/>
      <c r="C27" s="274"/>
      <c r="D27" s="274"/>
      <c r="E27" s="274"/>
      <c r="F27" s="274"/>
      <c r="G27" s="275"/>
      <c r="H27" s="275"/>
      <c r="I27" s="275"/>
      <c r="J27" s="275"/>
      <c r="K27" s="275"/>
      <c r="L27" s="166">
        <v>0</v>
      </c>
      <c r="M27" s="166">
        <v>0</v>
      </c>
      <c r="N27" s="166">
        <v>0</v>
      </c>
      <c r="O27" s="166">
        <v>0</v>
      </c>
      <c r="P27" s="166">
        <v>0</v>
      </c>
      <c r="Q27" s="166">
        <v>0</v>
      </c>
      <c r="R27" s="166">
        <v>0</v>
      </c>
      <c r="S27" s="166">
        <v>0</v>
      </c>
      <c r="T27" s="166">
        <v>0</v>
      </c>
      <c r="U27" s="166">
        <v>0</v>
      </c>
      <c r="V27" s="172">
        <f t="shared" si="6"/>
        <v>0</v>
      </c>
      <c r="W27" s="168">
        <f t="shared" si="7"/>
        <v>0</v>
      </c>
      <c r="X27" s="169">
        <v>0</v>
      </c>
      <c r="Y27" s="170">
        <v>0</v>
      </c>
      <c r="Z27" s="170">
        <v>0</v>
      </c>
      <c r="AA27" s="170">
        <v>0</v>
      </c>
      <c r="AB27" s="170">
        <v>0</v>
      </c>
      <c r="AC27" s="170">
        <v>0</v>
      </c>
      <c r="AD27" s="170">
        <v>0</v>
      </c>
      <c r="AE27" s="170">
        <v>0</v>
      </c>
      <c r="AF27" s="170">
        <v>0</v>
      </c>
      <c r="AG27" s="170">
        <v>0</v>
      </c>
      <c r="AH27" s="169">
        <v>0</v>
      </c>
      <c r="AI27" s="170">
        <v>0</v>
      </c>
      <c r="AJ27" s="170">
        <v>0</v>
      </c>
      <c r="AK27" s="170">
        <v>0</v>
      </c>
      <c r="AL27" s="170">
        <v>0</v>
      </c>
      <c r="AM27" s="170">
        <v>0</v>
      </c>
      <c r="AN27" s="170">
        <v>0</v>
      </c>
      <c r="AO27" s="170">
        <v>0</v>
      </c>
      <c r="AP27" s="170">
        <v>0</v>
      </c>
      <c r="AQ27" s="170">
        <v>0</v>
      </c>
      <c r="AR27" s="171">
        <f t="shared" si="8"/>
        <v>0</v>
      </c>
      <c r="AS27" s="169">
        <v>0</v>
      </c>
      <c r="AT27" s="170">
        <v>0</v>
      </c>
      <c r="AU27" s="170">
        <v>0</v>
      </c>
      <c r="AV27" s="170">
        <v>0</v>
      </c>
      <c r="AW27" s="170">
        <v>0</v>
      </c>
      <c r="AX27" s="170">
        <v>0</v>
      </c>
      <c r="AY27" s="170">
        <v>0</v>
      </c>
      <c r="AZ27" s="170">
        <v>0</v>
      </c>
      <c r="BA27" s="170">
        <v>0</v>
      </c>
      <c r="BB27" s="170">
        <v>0</v>
      </c>
      <c r="BC27" s="169">
        <v>0</v>
      </c>
      <c r="BD27" s="170">
        <v>0</v>
      </c>
      <c r="BE27" s="170">
        <v>0</v>
      </c>
      <c r="BF27" s="170">
        <v>0</v>
      </c>
      <c r="BG27" s="170">
        <v>0</v>
      </c>
      <c r="BH27" s="170">
        <v>0</v>
      </c>
      <c r="BI27" s="170">
        <v>0</v>
      </c>
      <c r="BJ27" s="170">
        <v>0</v>
      </c>
      <c r="BK27" s="170">
        <v>0</v>
      </c>
      <c r="BL27" s="170">
        <v>0</v>
      </c>
      <c r="BM27" s="172" t="e">
        <f t="shared" si="9"/>
        <v>#DIV/0!</v>
      </c>
      <c r="BN27" s="271" t="e">
        <f t="shared" si="10"/>
        <v>#DIV/0!</v>
      </c>
      <c r="BO27" s="169" t="e">
        <f t="shared" si="11"/>
        <v>#DIV/0!</v>
      </c>
      <c r="BP27" s="170" t="e">
        <f t="shared" si="12"/>
        <v>#DIV/0!</v>
      </c>
      <c r="BQ27" s="170" t="e">
        <f t="shared" si="13"/>
        <v>#DIV/0!</v>
      </c>
      <c r="BR27" s="170" t="e">
        <f t="shared" si="14"/>
        <v>#DIV/0!</v>
      </c>
      <c r="BS27" s="170" t="e">
        <f t="shared" si="15"/>
        <v>#DIV/0!</v>
      </c>
      <c r="BT27" s="170" t="e">
        <f t="shared" si="16"/>
        <v>#DIV/0!</v>
      </c>
      <c r="BU27" s="170" t="e">
        <f t="shared" si="17"/>
        <v>#DIV/0!</v>
      </c>
      <c r="BV27" s="170" t="e">
        <f t="shared" si="18"/>
        <v>#DIV/0!</v>
      </c>
      <c r="BW27" s="170" t="e">
        <f t="shared" si="19"/>
        <v>#DIV/0!</v>
      </c>
      <c r="BX27" s="170" t="e">
        <f t="shared" si="20"/>
        <v>#DIV/0!</v>
      </c>
      <c r="BY27" s="169" t="e">
        <f t="shared" si="21"/>
        <v>#DIV/0!</v>
      </c>
      <c r="BZ27" s="170" t="e">
        <f t="shared" si="22"/>
        <v>#DIV/0!</v>
      </c>
      <c r="CA27" s="170" t="e">
        <f t="shared" si="23"/>
        <v>#DIV/0!</v>
      </c>
      <c r="CB27" s="170" t="e">
        <f t="shared" si="24"/>
        <v>#DIV/0!</v>
      </c>
      <c r="CC27" s="170" t="e">
        <f t="shared" si="25"/>
        <v>#DIV/0!</v>
      </c>
      <c r="CD27" s="170" t="e">
        <f t="shared" si="26"/>
        <v>#DIV/0!</v>
      </c>
      <c r="CE27" s="170" t="e">
        <f t="shared" si="27"/>
        <v>#DIV/0!</v>
      </c>
      <c r="CF27" s="170" t="e">
        <f t="shared" si="28"/>
        <v>#DIV/0!</v>
      </c>
      <c r="CG27" s="170" t="e">
        <f t="shared" si="29"/>
        <v>#DIV/0!</v>
      </c>
      <c r="CH27" s="170" t="e">
        <f t="shared" si="30"/>
        <v>#DIV/0!</v>
      </c>
      <c r="CI27" s="174" t="e">
        <f t="shared" si="31"/>
        <v>#DIV/0!</v>
      </c>
      <c r="CJ27" s="169" t="e">
        <f t="shared" si="32"/>
        <v>#DIV/0!</v>
      </c>
      <c r="CK27" s="170" t="e">
        <f t="shared" si="33"/>
        <v>#DIV/0!</v>
      </c>
      <c r="CL27" s="170" t="e">
        <f t="shared" si="34"/>
        <v>#DIV/0!</v>
      </c>
      <c r="CM27" s="170" t="e">
        <f t="shared" si="35"/>
        <v>#DIV/0!</v>
      </c>
      <c r="CN27" s="170" t="e">
        <f t="shared" si="36"/>
        <v>#DIV/0!</v>
      </c>
      <c r="CO27" s="170" t="e">
        <f t="shared" si="37"/>
        <v>#DIV/0!</v>
      </c>
      <c r="CP27" s="170" t="e">
        <f t="shared" si="38"/>
        <v>#DIV/0!</v>
      </c>
      <c r="CQ27" s="170" t="e">
        <f t="shared" si="39"/>
        <v>#DIV/0!</v>
      </c>
      <c r="CR27" s="170" t="e">
        <f t="shared" si="40"/>
        <v>#DIV/0!</v>
      </c>
      <c r="CS27" s="170" t="e">
        <f t="shared" si="41"/>
        <v>#DIV/0!</v>
      </c>
      <c r="CT27" s="169" t="e">
        <f t="shared" si="42"/>
        <v>#DIV/0!</v>
      </c>
      <c r="CU27" s="170" t="e">
        <f t="shared" si="43"/>
        <v>#DIV/0!</v>
      </c>
      <c r="CV27" s="170" t="e">
        <f t="shared" si="44"/>
        <v>#DIV/0!</v>
      </c>
      <c r="CW27" s="170" t="e">
        <f t="shared" si="45"/>
        <v>#DIV/0!</v>
      </c>
      <c r="CX27" s="170" t="e">
        <f t="shared" si="46"/>
        <v>#DIV/0!</v>
      </c>
      <c r="CY27" s="170" t="e">
        <f t="shared" si="47"/>
        <v>#DIV/0!</v>
      </c>
      <c r="CZ27" s="170" t="e">
        <f t="shared" si="48"/>
        <v>#DIV/0!</v>
      </c>
      <c r="DA27" s="170" t="e">
        <f t="shared" si="49"/>
        <v>#DIV/0!</v>
      </c>
      <c r="DB27" s="170" t="e">
        <f t="shared" si="50"/>
        <v>#DIV/0!</v>
      </c>
      <c r="DC27" s="170" t="e">
        <f t="shared" si="51"/>
        <v>#DIV/0!</v>
      </c>
      <c r="DD27" s="175" t="e">
        <f t="shared" si="52"/>
        <v>#DIV/0!</v>
      </c>
      <c r="DE27" s="176" t="e">
        <f t="shared" si="53"/>
        <v>#DIV/0!</v>
      </c>
      <c r="DF27" s="177" t="e">
        <f t="shared" si="54"/>
        <v>#DIV/0!</v>
      </c>
      <c r="DG27" s="166" t="e">
        <f t="shared" si="55"/>
        <v>#DIV/0!</v>
      </c>
      <c r="DH27" s="166" t="e">
        <f t="shared" si="56"/>
        <v>#DIV/0!</v>
      </c>
      <c r="DI27" s="166" t="e">
        <f t="shared" si="57"/>
        <v>#DIV/0!</v>
      </c>
      <c r="DJ27" s="166" t="e">
        <f t="shared" si="58"/>
        <v>#DIV/0!</v>
      </c>
      <c r="DK27" s="166" t="e">
        <f t="shared" si="59"/>
        <v>#DIV/0!</v>
      </c>
      <c r="DL27" s="166" t="e">
        <f t="shared" si="60"/>
        <v>#DIV/0!</v>
      </c>
      <c r="DM27" s="166" t="e">
        <f t="shared" si="61"/>
        <v>#DIV/0!</v>
      </c>
      <c r="DN27" s="166" t="e">
        <f t="shared" si="62"/>
        <v>#DIV/0!</v>
      </c>
      <c r="DO27" s="166" t="e">
        <f t="shared" si="63"/>
        <v>#DIV/0!</v>
      </c>
      <c r="DP27" s="177" t="e">
        <f t="shared" si="64"/>
        <v>#DIV/0!</v>
      </c>
      <c r="DQ27" s="166" t="e">
        <f t="shared" si="65"/>
        <v>#DIV/0!</v>
      </c>
      <c r="DR27" s="166" t="e">
        <f t="shared" si="66"/>
        <v>#DIV/0!</v>
      </c>
      <c r="DS27" s="166" t="e">
        <f t="shared" si="67"/>
        <v>#DIV/0!</v>
      </c>
      <c r="DT27" s="166" t="e">
        <f t="shared" si="68"/>
        <v>#DIV/0!</v>
      </c>
      <c r="DU27" s="166" t="e">
        <f t="shared" si="69"/>
        <v>#DIV/0!</v>
      </c>
      <c r="DV27" s="166" t="e">
        <f t="shared" si="70"/>
        <v>#DIV/0!</v>
      </c>
      <c r="DW27" s="166" t="e">
        <f t="shared" si="71"/>
        <v>#DIV/0!</v>
      </c>
      <c r="DX27" s="166" t="e">
        <f t="shared" si="72"/>
        <v>#DIV/0!</v>
      </c>
      <c r="DY27" s="166" t="e">
        <f t="shared" si="73"/>
        <v>#DIV/0!</v>
      </c>
      <c r="DZ27" s="178" t="e">
        <f t="shared" si="74"/>
        <v>#DIV/0!</v>
      </c>
      <c r="EA27" s="177" t="e">
        <f t="shared" si="75"/>
        <v>#DIV/0!</v>
      </c>
      <c r="EB27" s="166" t="e">
        <f t="shared" si="76"/>
        <v>#DIV/0!</v>
      </c>
      <c r="EC27" s="166" t="e">
        <f t="shared" si="77"/>
        <v>#DIV/0!</v>
      </c>
      <c r="ED27" s="166" t="e">
        <f t="shared" si="78"/>
        <v>#DIV/0!</v>
      </c>
      <c r="EE27" s="166" t="e">
        <f t="shared" si="79"/>
        <v>#DIV/0!</v>
      </c>
      <c r="EF27" s="166" t="e">
        <f t="shared" si="80"/>
        <v>#DIV/0!</v>
      </c>
      <c r="EG27" s="166" t="e">
        <f t="shared" si="81"/>
        <v>#DIV/0!</v>
      </c>
      <c r="EH27" s="166" t="e">
        <f t="shared" si="82"/>
        <v>#DIV/0!</v>
      </c>
      <c r="EI27" s="166" t="e">
        <f t="shared" si="83"/>
        <v>#DIV/0!</v>
      </c>
      <c r="EJ27" s="166" t="e">
        <f t="shared" si="84"/>
        <v>#DIV/0!</v>
      </c>
      <c r="EK27" s="177" t="e">
        <f t="shared" si="85"/>
        <v>#DIV/0!</v>
      </c>
      <c r="EL27" s="166" t="e">
        <f t="shared" si="86"/>
        <v>#DIV/0!</v>
      </c>
      <c r="EM27" s="166" t="e">
        <f t="shared" si="87"/>
        <v>#DIV/0!</v>
      </c>
      <c r="EN27" s="166" t="e">
        <f t="shared" si="88"/>
        <v>#DIV/0!</v>
      </c>
      <c r="EO27" s="276" t="e">
        <f t="shared" si="89"/>
        <v>#DIV/0!</v>
      </c>
      <c r="EP27" s="166" t="e">
        <f t="shared" si="90"/>
        <v>#DIV/0!</v>
      </c>
      <c r="EQ27" s="166" t="e">
        <f t="shared" si="91"/>
        <v>#DIV/0!</v>
      </c>
      <c r="ER27" s="166" t="e">
        <f t="shared" si="92"/>
        <v>#DIV/0!</v>
      </c>
      <c r="ES27" s="166" t="e">
        <f t="shared" si="93"/>
        <v>#DIV/0!</v>
      </c>
      <c r="ET27" s="179" t="e">
        <f t="shared" si="94"/>
        <v>#DIV/0!</v>
      </c>
      <c r="EW27" s="1713"/>
      <c r="EX27" s="195" t="e">
        <f t="shared" si="98"/>
        <v>#DIV/0!</v>
      </c>
      <c r="EY27" s="278" t="e">
        <f t="shared" si="99"/>
        <v>#DIV/0!</v>
      </c>
      <c r="EZ27" s="278" t="e">
        <f t="shared" si="100"/>
        <v>#DIV/0!</v>
      </c>
      <c r="FA27" s="278" t="e">
        <f t="shared" si="101"/>
        <v>#DIV/0!</v>
      </c>
      <c r="FB27" s="278" t="e">
        <f t="shared" si="102"/>
        <v>#DIV/0!</v>
      </c>
      <c r="FC27" s="278" t="e">
        <f t="shared" si="103"/>
        <v>#DIV/0!</v>
      </c>
      <c r="FD27" s="278" t="e">
        <f t="shared" si="104"/>
        <v>#DIV/0!</v>
      </c>
      <c r="FE27" s="278" t="e">
        <f t="shared" si="105"/>
        <v>#DIV/0!</v>
      </c>
      <c r="FF27" s="278" t="e">
        <f t="shared" si="106"/>
        <v>#DIV/0!</v>
      </c>
      <c r="FG27" s="278" t="e">
        <f t="shared" si="107"/>
        <v>#DIV/0!</v>
      </c>
      <c r="FH27" s="278" t="e">
        <f t="shared" si="108"/>
        <v>#DIV/0!</v>
      </c>
      <c r="FI27" s="279" t="e">
        <f t="shared" si="109"/>
        <v>#DIV/0!</v>
      </c>
      <c r="FJ27" s="200" t="e">
        <f t="shared" si="110"/>
        <v>#DIV/0!</v>
      </c>
      <c r="FK27" s="201" t="e">
        <f t="shared" si="111"/>
        <v>#DIV/0!</v>
      </c>
      <c r="FL27" s="201" t="e">
        <f t="shared" si="112"/>
        <v>#DIV/0!</v>
      </c>
      <c r="FM27" s="201" t="e">
        <f t="shared" si="113"/>
        <v>#DIV/0!</v>
      </c>
      <c r="FN27" s="201" t="e">
        <f t="shared" si="114"/>
        <v>#DIV/0!</v>
      </c>
      <c r="FO27" s="201" t="e">
        <f t="shared" si="115"/>
        <v>#DIV/0!</v>
      </c>
      <c r="FP27" s="201" t="e">
        <f t="shared" si="116"/>
        <v>#DIV/0!</v>
      </c>
      <c r="FQ27" s="201" t="e">
        <f t="shared" si="117"/>
        <v>#DIV/0!</v>
      </c>
      <c r="FR27" s="201" t="e">
        <f t="shared" si="118"/>
        <v>#DIV/0!</v>
      </c>
      <c r="FS27" s="201" t="e">
        <f t="shared" si="119"/>
        <v>#DIV/0!</v>
      </c>
      <c r="FT27" s="280" t="e">
        <f t="shared" si="120"/>
        <v>#DIV/0!</v>
      </c>
      <c r="FU27" s="281" t="e">
        <f t="shared" si="121"/>
        <v>#DIV/0!</v>
      </c>
      <c r="FV27" s="197" t="e">
        <f t="shared" si="122"/>
        <v>#DIV/0!</v>
      </c>
      <c r="FW27" s="197" t="e">
        <f t="shared" si="123"/>
        <v>#DIV/0!</v>
      </c>
      <c r="FX27" s="197" t="e">
        <f t="shared" si="124"/>
        <v>#DIV/0!</v>
      </c>
      <c r="FY27" s="197" t="e">
        <f t="shared" si="125"/>
        <v>#DIV/0!</v>
      </c>
      <c r="FZ27" s="197" t="e">
        <f t="shared" si="126"/>
        <v>#DIV/0!</v>
      </c>
      <c r="GA27" s="197" t="e">
        <f t="shared" si="127"/>
        <v>#DIV/0!</v>
      </c>
      <c r="GB27" s="197" t="e">
        <f t="shared" si="128"/>
        <v>#DIV/0!</v>
      </c>
      <c r="GC27" s="197" t="e">
        <f t="shared" si="129"/>
        <v>#DIV/0!</v>
      </c>
      <c r="GD27" s="198" t="e">
        <f t="shared" si="130"/>
        <v>#DIV/0!</v>
      </c>
    </row>
    <row r="28" spans="1:186" ht="15.75" customHeight="1" x14ac:dyDescent="0.15">
      <c r="A28" s="191">
        <v>40</v>
      </c>
      <c r="B28" s="273"/>
      <c r="C28" s="274"/>
      <c r="D28" s="274"/>
      <c r="E28" s="274"/>
      <c r="F28" s="274"/>
      <c r="G28" s="275"/>
      <c r="H28" s="275"/>
      <c r="I28" s="275"/>
      <c r="J28" s="275"/>
      <c r="K28" s="275"/>
      <c r="L28" s="166">
        <v>0</v>
      </c>
      <c r="M28" s="166">
        <v>0</v>
      </c>
      <c r="N28" s="166">
        <v>0</v>
      </c>
      <c r="O28" s="166">
        <v>0</v>
      </c>
      <c r="P28" s="166">
        <v>0</v>
      </c>
      <c r="Q28" s="166">
        <v>0</v>
      </c>
      <c r="R28" s="166">
        <v>0</v>
      </c>
      <c r="S28" s="166">
        <v>0</v>
      </c>
      <c r="T28" s="166">
        <v>0</v>
      </c>
      <c r="U28" s="166">
        <v>0</v>
      </c>
      <c r="V28" s="172">
        <f t="shared" si="6"/>
        <v>0</v>
      </c>
      <c r="W28" s="168">
        <f t="shared" si="7"/>
        <v>0</v>
      </c>
      <c r="X28" s="169">
        <v>0</v>
      </c>
      <c r="Y28" s="170">
        <v>0</v>
      </c>
      <c r="Z28" s="170">
        <v>0</v>
      </c>
      <c r="AA28" s="170">
        <v>0</v>
      </c>
      <c r="AB28" s="170">
        <v>0</v>
      </c>
      <c r="AC28" s="170">
        <v>0</v>
      </c>
      <c r="AD28" s="170">
        <v>0</v>
      </c>
      <c r="AE28" s="170">
        <v>0</v>
      </c>
      <c r="AF28" s="170">
        <v>0</v>
      </c>
      <c r="AG28" s="170">
        <v>0</v>
      </c>
      <c r="AH28" s="169">
        <v>0</v>
      </c>
      <c r="AI28" s="170">
        <v>0</v>
      </c>
      <c r="AJ28" s="170">
        <v>0</v>
      </c>
      <c r="AK28" s="170">
        <v>0</v>
      </c>
      <c r="AL28" s="170">
        <v>0</v>
      </c>
      <c r="AM28" s="170">
        <v>0</v>
      </c>
      <c r="AN28" s="170">
        <v>0</v>
      </c>
      <c r="AO28" s="170">
        <v>0</v>
      </c>
      <c r="AP28" s="170">
        <v>0</v>
      </c>
      <c r="AQ28" s="170">
        <v>0</v>
      </c>
      <c r="AR28" s="171">
        <f t="shared" si="8"/>
        <v>0</v>
      </c>
      <c r="AS28" s="169">
        <v>0</v>
      </c>
      <c r="AT28" s="170">
        <v>0</v>
      </c>
      <c r="AU28" s="170">
        <v>0</v>
      </c>
      <c r="AV28" s="170">
        <v>0</v>
      </c>
      <c r="AW28" s="170">
        <v>0</v>
      </c>
      <c r="AX28" s="170">
        <v>0</v>
      </c>
      <c r="AY28" s="170">
        <v>0</v>
      </c>
      <c r="AZ28" s="170">
        <v>0</v>
      </c>
      <c r="BA28" s="170">
        <v>0</v>
      </c>
      <c r="BB28" s="170">
        <v>0</v>
      </c>
      <c r="BC28" s="169">
        <v>0</v>
      </c>
      <c r="BD28" s="170">
        <v>0</v>
      </c>
      <c r="BE28" s="170">
        <v>0</v>
      </c>
      <c r="BF28" s="170">
        <v>0</v>
      </c>
      <c r="BG28" s="170">
        <v>0</v>
      </c>
      <c r="BH28" s="170">
        <v>0</v>
      </c>
      <c r="BI28" s="170">
        <v>0</v>
      </c>
      <c r="BJ28" s="170">
        <v>0</v>
      </c>
      <c r="BK28" s="170">
        <v>0</v>
      </c>
      <c r="BL28" s="170">
        <v>0</v>
      </c>
      <c r="BM28" s="172" t="e">
        <f t="shared" si="9"/>
        <v>#DIV/0!</v>
      </c>
      <c r="BN28" s="271" t="e">
        <f t="shared" si="10"/>
        <v>#DIV/0!</v>
      </c>
      <c r="BO28" s="169" t="e">
        <f t="shared" si="11"/>
        <v>#DIV/0!</v>
      </c>
      <c r="BP28" s="170" t="e">
        <f t="shared" si="12"/>
        <v>#DIV/0!</v>
      </c>
      <c r="BQ28" s="170" t="e">
        <f t="shared" si="13"/>
        <v>#DIV/0!</v>
      </c>
      <c r="BR28" s="170" t="e">
        <f t="shared" si="14"/>
        <v>#DIV/0!</v>
      </c>
      <c r="BS28" s="170" t="e">
        <f t="shared" si="15"/>
        <v>#DIV/0!</v>
      </c>
      <c r="BT28" s="170" t="e">
        <f t="shared" si="16"/>
        <v>#DIV/0!</v>
      </c>
      <c r="BU28" s="170" t="e">
        <f t="shared" si="17"/>
        <v>#DIV/0!</v>
      </c>
      <c r="BV28" s="170" t="e">
        <f t="shared" si="18"/>
        <v>#DIV/0!</v>
      </c>
      <c r="BW28" s="170" t="e">
        <f t="shared" si="19"/>
        <v>#DIV/0!</v>
      </c>
      <c r="BX28" s="170" t="e">
        <f t="shared" si="20"/>
        <v>#DIV/0!</v>
      </c>
      <c r="BY28" s="169" t="e">
        <f t="shared" si="21"/>
        <v>#DIV/0!</v>
      </c>
      <c r="BZ28" s="170" t="e">
        <f t="shared" si="22"/>
        <v>#DIV/0!</v>
      </c>
      <c r="CA28" s="170" t="e">
        <f t="shared" si="23"/>
        <v>#DIV/0!</v>
      </c>
      <c r="CB28" s="170" t="e">
        <f t="shared" si="24"/>
        <v>#DIV/0!</v>
      </c>
      <c r="CC28" s="170" t="e">
        <f t="shared" si="25"/>
        <v>#DIV/0!</v>
      </c>
      <c r="CD28" s="170" t="e">
        <f t="shared" si="26"/>
        <v>#DIV/0!</v>
      </c>
      <c r="CE28" s="170" t="e">
        <f t="shared" si="27"/>
        <v>#DIV/0!</v>
      </c>
      <c r="CF28" s="170" t="e">
        <f t="shared" si="28"/>
        <v>#DIV/0!</v>
      </c>
      <c r="CG28" s="170" t="e">
        <f t="shared" si="29"/>
        <v>#DIV/0!</v>
      </c>
      <c r="CH28" s="170" t="e">
        <f t="shared" si="30"/>
        <v>#DIV/0!</v>
      </c>
      <c r="CI28" s="174" t="e">
        <f t="shared" si="31"/>
        <v>#DIV/0!</v>
      </c>
      <c r="CJ28" s="169" t="e">
        <f t="shared" si="32"/>
        <v>#DIV/0!</v>
      </c>
      <c r="CK28" s="170" t="e">
        <f t="shared" si="33"/>
        <v>#DIV/0!</v>
      </c>
      <c r="CL28" s="170" t="e">
        <f t="shared" si="34"/>
        <v>#DIV/0!</v>
      </c>
      <c r="CM28" s="170" t="e">
        <f t="shared" si="35"/>
        <v>#DIV/0!</v>
      </c>
      <c r="CN28" s="170" t="e">
        <f t="shared" si="36"/>
        <v>#DIV/0!</v>
      </c>
      <c r="CO28" s="170" t="e">
        <f t="shared" si="37"/>
        <v>#DIV/0!</v>
      </c>
      <c r="CP28" s="170" t="e">
        <f t="shared" si="38"/>
        <v>#DIV/0!</v>
      </c>
      <c r="CQ28" s="170" t="e">
        <f t="shared" si="39"/>
        <v>#DIV/0!</v>
      </c>
      <c r="CR28" s="170" t="e">
        <f t="shared" si="40"/>
        <v>#DIV/0!</v>
      </c>
      <c r="CS28" s="170" t="e">
        <f t="shared" si="41"/>
        <v>#DIV/0!</v>
      </c>
      <c r="CT28" s="169" t="e">
        <f t="shared" si="42"/>
        <v>#DIV/0!</v>
      </c>
      <c r="CU28" s="170" t="e">
        <f t="shared" si="43"/>
        <v>#DIV/0!</v>
      </c>
      <c r="CV28" s="170" t="e">
        <f t="shared" si="44"/>
        <v>#DIV/0!</v>
      </c>
      <c r="CW28" s="170" t="e">
        <f t="shared" si="45"/>
        <v>#DIV/0!</v>
      </c>
      <c r="CX28" s="170" t="e">
        <f t="shared" si="46"/>
        <v>#DIV/0!</v>
      </c>
      <c r="CY28" s="170" t="e">
        <f t="shared" si="47"/>
        <v>#DIV/0!</v>
      </c>
      <c r="CZ28" s="170" t="e">
        <f t="shared" si="48"/>
        <v>#DIV/0!</v>
      </c>
      <c r="DA28" s="170" t="e">
        <f t="shared" si="49"/>
        <v>#DIV/0!</v>
      </c>
      <c r="DB28" s="170" t="e">
        <f t="shared" si="50"/>
        <v>#DIV/0!</v>
      </c>
      <c r="DC28" s="170" t="e">
        <f t="shared" si="51"/>
        <v>#DIV/0!</v>
      </c>
      <c r="DD28" s="175" t="e">
        <f t="shared" si="52"/>
        <v>#DIV/0!</v>
      </c>
      <c r="DE28" s="176" t="e">
        <f t="shared" si="53"/>
        <v>#DIV/0!</v>
      </c>
      <c r="DF28" s="177" t="e">
        <f t="shared" si="54"/>
        <v>#DIV/0!</v>
      </c>
      <c r="DG28" s="166" t="e">
        <f t="shared" si="55"/>
        <v>#DIV/0!</v>
      </c>
      <c r="DH28" s="166" t="e">
        <f t="shared" si="56"/>
        <v>#DIV/0!</v>
      </c>
      <c r="DI28" s="166" t="e">
        <f t="shared" si="57"/>
        <v>#DIV/0!</v>
      </c>
      <c r="DJ28" s="166" t="e">
        <f t="shared" si="58"/>
        <v>#DIV/0!</v>
      </c>
      <c r="DK28" s="166" t="e">
        <f t="shared" si="59"/>
        <v>#DIV/0!</v>
      </c>
      <c r="DL28" s="166" t="e">
        <f t="shared" si="60"/>
        <v>#DIV/0!</v>
      </c>
      <c r="DM28" s="166" t="e">
        <f t="shared" si="61"/>
        <v>#DIV/0!</v>
      </c>
      <c r="DN28" s="166" t="e">
        <f t="shared" si="62"/>
        <v>#DIV/0!</v>
      </c>
      <c r="DO28" s="166" t="e">
        <f t="shared" si="63"/>
        <v>#DIV/0!</v>
      </c>
      <c r="DP28" s="177" t="e">
        <f t="shared" si="64"/>
        <v>#DIV/0!</v>
      </c>
      <c r="DQ28" s="166" t="e">
        <f t="shared" si="65"/>
        <v>#DIV/0!</v>
      </c>
      <c r="DR28" s="166" t="e">
        <f t="shared" si="66"/>
        <v>#DIV/0!</v>
      </c>
      <c r="DS28" s="166" t="e">
        <f t="shared" si="67"/>
        <v>#DIV/0!</v>
      </c>
      <c r="DT28" s="166" t="e">
        <f t="shared" si="68"/>
        <v>#DIV/0!</v>
      </c>
      <c r="DU28" s="166" t="e">
        <f t="shared" si="69"/>
        <v>#DIV/0!</v>
      </c>
      <c r="DV28" s="166" t="e">
        <f t="shared" si="70"/>
        <v>#DIV/0!</v>
      </c>
      <c r="DW28" s="166" t="e">
        <f t="shared" si="71"/>
        <v>#DIV/0!</v>
      </c>
      <c r="DX28" s="166" t="e">
        <f t="shared" si="72"/>
        <v>#DIV/0!</v>
      </c>
      <c r="DY28" s="166" t="e">
        <f t="shared" si="73"/>
        <v>#DIV/0!</v>
      </c>
      <c r="DZ28" s="178" t="e">
        <f t="shared" si="74"/>
        <v>#DIV/0!</v>
      </c>
      <c r="EA28" s="177" t="e">
        <f t="shared" si="75"/>
        <v>#DIV/0!</v>
      </c>
      <c r="EB28" s="166" t="e">
        <f t="shared" si="76"/>
        <v>#DIV/0!</v>
      </c>
      <c r="EC28" s="166" t="e">
        <f t="shared" si="77"/>
        <v>#DIV/0!</v>
      </c>
      <c r="ED28" s="166" t="e">
        <f t="shared" si="78"/>
        <v>#DIV/0!</v>
      </c>
      <c r="EE28" s="166" t="e">
        <f t="shared" si="79"/>
        <v>#DIV/0!</v>
      </c>
      <c r="EF28" s="166" t="e">
        <f t="shared" si="80"/>
        <v>#DIV/0!</v>
      </c>
      <c r="EG28" s="166" t="e">
        <f t="shared" si="81"/>
        <v>#DIV/0!</v>
      </c>
      <c r="EH28" s="166" t="e">
        <f t="shared" si="82"/>
        <v>#DIV/0!</v>
      </c>
      <c r="EI28" s="166" t="e">
        <f t="shared" si="83"/>
        <v>#DIV/0!</v>
      </c>
      <c r="EJ28" s="166" t="e">
        <f t="shared" si="84"/>
        <v>#DIV/0!</v>
      </c>
      <c r="EK28" s="177" t="e">
        <f t="shared" si="85"/>
        <v>#DIV/0!</v>
      </c>
      <c r="EL28" s="166" t="e">
        <f t="shared" si="86"/>
        <v>#DIV/0!</v>
      </c>
      <c r="EM28" s="166" t="e">
        <f t="shared" si="87"/>
        <v>#DIV/0!</v>
      </c>
      <c r="EN28" s="166" t="e">
        <f t="shared" si="88"/>
        <v>#DIV/0!</v>
      </c>
      <c r="EO28" s="276" t="e">
        <f t="shared" si="89"/>
        <v>#DIV/0!</v>
      </c>
      <c r="EP28" s="166" t="e">
        <f t="shared" si="90"/>
        <v>#DIV/0!</v>
      </c>
      <c r="EQ28" s="166" t="e">
        <f t="shared" si="91"/>
        <v>#DIV/0!</v>
      </c>
      <c r="ER28" s="166" t="e">
        <f t="shared" si="92"/>
        <v>#DIV/0!</v>
      </c>
      <c r="ES28" s="166" t="e">
        <f t="shared" si="93"/>
        <v>#DIV/0!</v>
      </c>
      <c r="ET28" s="179" t="e">
        <f t="shared" si="94"/>
        <v>#DIV/0!</v>
      </c>
      <c r="EW28" s="1713"/>
      <c r="EX28" s="195" t="e">
        <f t="shared" si="98"/>
        <v>#DIV/0!</v>
      </c>
      <c r="EY28" s="278" t="e">
        <f t="shared" si="99"/>
        <v>#DIV/0!</v>
      </c>
      <c r="EZ28" s="278" t="e">
        <f t="shared" si="100"/>
        <v>#DIV/0!</v>
      </c>
      <c r="FA28" s="278" t="e">
        <f t="shared" si="101"/>
        <v>#DIV/0!</v>
      </c>
      <c r="FB28" s="278" t="e">
        <f t="shared" si="102"/>
        <v>#DIV/0!</v>
      </c>
      <c r="FC28" s="278" t="e">
        <f t="shared" si="103"/>
        <v>#DIV/0!</v>
      </c>
      <c r="FD28" s="278" t="e">
        <f t="shared" si="104"/>
        <v>#DIV/0!</v>
      </c>
      <c r="FE28" s="278" t="e">
        <f t="shared" si="105"/>
        <v>#DIV/0!</v>
      </c>
      <c r="FF28" s="278" t="e">
        <f t="shared" si="106"/>
        <v>#DIV/0!</v>
      </c>
      <c r="FG28" s="278" t="e">
        <f t="shared" si="107"/>
        <v>#DIV/0!</v>
      </c>
      <c r="FH28" s="278" t="e">
        <f t="shared" si="108"/>
        <v>#DIV/0!</v>
      </c>
      <c r="FI28" s="279" t="e">
        <f t="shared" si="109"/>
        <v>#DIV/0!</v>
      </c>
      <c r="FJ28" s="200" t="e">
        <f t="shared" si="110"/>
        <v>#DIV/0!</v>
      </c>
      <c r="FK28" s="201" t="e">
        <f t="shared" si="111"/>
        <v>#DIV/0!</v>
      </c>
      <c r="FL28" s="201" t="e">
        <f t="shared" si="112"/>
        <v>#DIV/0!</v>
      </c>
      <c r="FM28" s="201" t="e">
        <f t="shared" si="113"/>
        <v>#DIV/0!</v>
      </c>
      <c r="FN28" s="201" t="e">
        <f t="shared" si="114"/>
        <v>#DIV/0!</v>
      </c>
      <c r="FO28" s="201" t="e">
        <f t="shared" si="115"/>
        <v>#DIV/0!</v>
      </c>
      <c r="FP28" s="201" t="e">
        <f t="shared" si="116"/>
        <v>#DIV/0!</v>
      </c>
      <c r="FQ28" s="201" t="e">
        <f t="shared" si="117"/>
        <v>#DIV/0!</v>
      </c>
      <c r="FR28" s="201" t="e">
        <f t="shared" si="118"/>
        <v>#DIV/0!</v>
      </c>
      <c r="FS28" s="201" t="e">
        <f t="shared" si="119"/>
        <v>#DIV/0!</v>
      </c>
      <c r="FT28" s="280" t="e">
        <f t="shared" si="120"/>
        <v>#DIV/0!</v>
      </c>
      <c r="FU28" s="281" t="e">
        <f t="shared" si="121"/>
        <v>#DIV/0!</v>
      </c>
      <c r="FV28" s="197" t="e">
        <f t="shared" si="122"/>
        <v>#DIV/0!</v>
      </c>
      <c r="FW28" s="197" t="e">
        <f t="shared" si="123"/>
        <v>#DIV/0!</v>
      </c>
      <c r="FX28" s="197" t="e">
        <f t="shared" si="124"/>
        <v>#DIV/0!</v>
      </c>
      <c r="FY28" s="197" t="e">
        <f t="shared" si="125"/>
        <v>#DIV/0!</v>
      </c>
      <c r="FZ28" s="197" t="e">
        <f t="shared" si="126"/>
        <v>#DIV/0!</v>
      </c>
      <c r="GA28" s="197" t="e">
        <f t="shared" si="127"/>
        <v>#DIV/0!</v>
      </c>
      <c r="GB28" s="197" t="e">
        <f t="shared" si="128"/>
        <v>#DIV/0!</v>
      </c>
      <c r="GC28" s="197" t="e">
        <f t="shared" si="129"/>
        <v>#DIV/0!</v>
      </c>
      <c r="GD28" s="198" t="e">
        <f t="shared" si="130"/>
        <v>#DIV/0!</v>
      </c>
    </row>
    <row r="29" spans="1:186" ht="15.75" customHeight="1" x14ac:dyDescent="0.15">
      <c r="A29" s="191">
        <v>42</v>
      </c>
      <c r="B29" s="273"/>
      <c r="C29" s="274"/>
      <c r="D29" s="274"/>
      <c r="E29" s="274"/>
      <c r="F29" s="274"/>
      <c r="G29" s="275"/>
      <c r="H29" s="275"/>
      <c r="I29" s="275"/>
      <c r="J29" s="275"/>
      <c r="K29" s="275"/>
      <c r="L29" s="166">
        <v>0</v>
      </c>
      <c r="M29" s="166">
        <v>0</v>
      </c>
      <c r="N29" s="166">
        <v>0</v>
      </c>
      <c r="O29" s="166">
        <v>0</v>
      </c>
      <c r="P29" s="166">
        <v>0</v>
      </c>
      <c r="Q29" s="166">
        <v>0</v>
      </c>
      <c r="R29" s="166">
        <v>0</v>
      </c>
      <c r="S29" s="166">
        <v>0</v>
      </c>
      <c r="T29" s="166">
        <v>0</v>
      </c>
      <c r="U29" s="166">
        <v>0</v>
      </c>
      <c r="V29" s="172">
        <f t="shared" si="6"/>
        <v>0</v>
      </c>
      <c r="W29" s="168">
        <f t="shared" si="7"/>
        <v>0</v>
      </c>
      <c r="X29" s="169">
        <v>0</v>
      </c>
      <c r="Y29" s="170">
        <v>0</v>
      </c>
      <c r="Z29" s="170">
        <v>0</v>
      </c>
      <c r="AA29" s="170">
        <v>0</v>
      </c>
      <c r="AB29" s="170">
        <v>0</v>
      </c>
      <c r="AC29" s="170">
        <v>0</v>
      </c>
      <c r="AD29" s="170">
        <v>0</v>
      </c>
      <c r="AE29" s="170">
        <v>0</v>
      </c>
      <c r="AF29" s="170">
        <v>0</v>
      </c>
      <c r="AG29" s="170">
        <v>0</v>
      </c>
      <c r="AH29" s="169">
        <v>0</v>
      </c>
      <c r="AI29" s="170">
        <v>0</v>
      </c>
      <c r="AJ29" s="170">
        <v>0</v>
      </c>
      <c r="AK29" s="170">
        <v>0</v>
      </c>
      <c r="AL29" s="170">
        <v>0</v>
      </c>
      <c r="AM29" s="170">
        <v>0</v>
      </c>
      <c r="AN29" s="170">
        <v>0</v>
      </c>
      <c r="AO29" s="170">
        <v>0</v>
      </c>
      <c r="AP29" s="170">
        <v>0</v>
      </c>
      <c r="AQ29" s="170">
        <v>0</v>
      </c>
      <c r="AR29" s="171">
        <f t="shared" si="8"/>
        <v>0</v>
      </c>
      <c r="AS29" s="169">
        <v>0</v>
      </c>
      <c r="AT29" s="170">
        <v>0</v>
      </c>
      <c r="AU29" s="170">
        <v>0</v>
      </c>
      <c r="AV29" s="170">
        <v>0</v>
      </c>
      <c r="AW29" s="170">
        <v>0</v>
      </c>
      <c r="AX29" s="170">
        <v>0</v>
      </c>
      <c r="AY29" s="170">
        <v>0</v>
      </c>
      <c r="AZ29" s="170">
        <v>0</v>
      </c>
      <c r="BA29" s="170">
        <v>0</v>
      </c>
      <c r="BB29" s="170">
        <v>0</v>
      </c>
      <c r="BC29" s="169">
        <v>0</v>
      </c>
      <c r="BD29" s="170">
        <v>0</v>
      </c>
      <c r="BE29" s="170">
        <v>0</v>
      </c>
      <c r="BF29" s="170">
        <v>0</v>
      </c>
      <c r="BG29" s="170">
        <v>0</v>
      </c>
      <c r="BH29" s="170">
        <v>0</v>
      </c>
      <c r="BI29" s="170">
        <v>0</v>
      </c>
      <c r="BJ29" s="170">
        <v>0</v>
      </c>
      <c r="BK29" s="170">
        <v>0</v>
      </c>
      <c r="BL29" s="170">
        <v>0</v>
      </c>
      <c r="BM29" s="172" t="e">
        <f t="shared" si="9"/>
        <v>#DIV/0!</v>
      </c>
      <c r="BN29" s="271" t="e">
        <f t="shared" si="10"/>
        <v>#DIV/0!</v>
      </c>
      <c r="BO29" s="169" t="e">
        <f t="shared" si="11"/>
        <v>#DIV/0!</v>
      </c>
      <c r="BP29" s="170" t="e">
        <f t="shared" si="12"/>
        <v>#DIV/0!</v>
      </c>
      <c r="BQ29" s="170" t="e">
        <f t="shared" si="13"/>
        <v>#DIV/0!</v>
      </c>
      <c r="BR29" s="170" t="e">
        <f t="shared" si="14"/>
        <v>#DIV/0!</v>
      </c>
      <c r="BS29" s="170" t="e">
        <f t="shared" si="15"/>
        <v>#DIV/0!</v>
      </c>
      <c r="BT29" s="170" t="e">
        <f t="shared" si="16"/>
        <v>#DIV/0!</v>
      </c>
      <c r="BU29" s="170" t="e">
        <f t="shared" si="17"/>
        <v>#DIV/0!</v>
      </c>
      <c r="BV29" s="170" t="e">
        <f t="shared" si="18"/>
        <v>#DIV/0!</v>
      </c>
      <c r="BW29" s="170" t="e">
        <f t="shared" si="19"/>
        <v>#DIV/0!</v>
      </c>
      <c r="BX29" s="170" t="e">
        <f t="shared" si="20"/>
        <v>#DIV/0!</v>
      </c>
      <c r="BY29" s="169" t="e">
        <f t="shared" si="21"/>
        <v>#DIV/0!</v>
      </c>
      <c r="BZ29" s="170" t="e">
        <f t="shared" si="22"/>
        <v>#DIV/0!</v>
      </c>
      <c r="CA29" s="170" t="e">
        <f t="shared" si="23"/>
        <v>#DIV/0!</v>
      </c>
      <c r="CB29" s="170" t="e">
        <f t="shared" si="24"/>
        <v>#DIV/0!</v>
      </c>
      <c r="CC29" s="170" t="e">
        <f t="shared" si="25"/>
        <v>#DIV/0!</v>
      </c>
      <c r="CD29" s="170" t="e">
        <f t="shared" si="26"/>
        <v>#DIV/0!</v>
      </c>
      <c r="CE29" s="170" t="e">
        <f t="shared" si="27"/>
        <v>#DIV/0!</v>
      </c>
      <c r="CF29" s="170" t="e">
        <f t="shared" si="28"/>
        <v>#DIV/0!</v>
      </c>
      <c r="CG29" s="170" t="e">
        <f t="shared" si="29"/>
        <v>#DIV/0!</v>
      </c>
      <c r="CH29" s="170" t="e">
        <f t="shared" si="30"/>
        <v>#DIV/0!</v>
      </c>
      <c r="CI29" s="174" t="e">
        <f t="shared" si="31"/>
        <v>#DIV/0!</v>
      </c>
      <c r="CJ29" s="169" t="e">
        <f t="shared" si="32"/>
        <v>#DIV/0!</v>
      </c>
      <c r="CK29" s="170" t="e">
        <f t="shared" si="33"/>
        <v>#DIV/0!</v>
      </c>
      <c r="CL29" s="170" t="e">
        <f t="shared" si="34"/>
        <v>#DIV/0!</v>
      </c>
      <c r="CM29" s="170" t="e">
        <f t="shared" si="35"/>
        <v>#DIV/0!</v>
      </c>
      <c r="CN29" s="170" t="e">
        <f t="shared" si="36"/>
        <v>#DIV/0!</v>
      </c>
      <c r="CO29" s="170" t="e">
        <f t="shared" si="37"/>
        <v>#DIV/0!</v>
      </c>
      <c r="CP29" s="170" t="e">
        <f t="shared" si="38"/>
        <v>#DIV/0!</v>
      </c>
      <c r="CQ29" s="170" t="e">
        <f t="shared" si="39"/>
        <v>#DIV/0!</v>
      </c>
      <c r="CR29" s="170" t="e">
        <f t="shared" si="40"/>
        <v>#DIV/0!</v>
      </c>
      <c r="CS29" s="170" t="e">
        <f t="shared" si="41"/>
        <v>#DIV/0!</v>
      </c>
      <c r="CT29" s="169" t="e">
        <f t="shared" si="42"/>
        <v>#DIV/0!</v>
      </c>
      <c r="CU29" s="170" t="e">
        <f t="shared" si="43"/>
        <v>#DIV/0!</v>
      </c>
      <c r="CV29" s="170" t="e">
        <f t="shared" si="44"/>
        <v>#DIV/0!</v>
      </c>
      <c r="CW29" s="170" t="e">
        <f t="shared" si="45"/>
        <v>#DIV/0!</v>
      </c>
      <c r="CX29" s="170" t="e">
        <f t="shared" si="46"/>
        <v>#DIV/0!</v>
      </c>
      <c r="CY29" s="170" t="e">
        <f t="shared" si="47"/>
        <v>#DIV/0!</v>
      </c>
      <c r="CZ29" s="170" t="e">
        <f t="shared" si="48"/>
        <v>#DIV/0!</v>
      </c>
      <c r="DA29" s="170" t="e">
        <f t="shared" si="49"/>
        <v>#DIV/0!</v>
      </c>
      <c r="DB29" s="170" t="e">
        <f t="shared" si="50"/>
        <v>#DIV/0!</v>
      </c>
      <c r="DC29" s="170" t="e">
        <f t="shared" si="51"/>
        <v>#DIV/0!</v>
      </c>
      <c r="DD29" s="175" t="e">
        <f t="shared" si="52"/>
        <v>#DIV/0!</v>
      </c>
      <c r="DE29" s="176" t="e">
        <f t="shared" si="53"/>
        <v>#DIV/0!</v>
      </c>
      <c r="DF29" s="177" t="e">
        <f t="shared" si="54"/>
        <v>#DIV/0!</v>
      </c>
      <c r="DG29" s="166" t="e">
        <f t="shared" si="55"/>
        <v>#DIV/0!</v>
      </c>
      <c r="DH29" s="166" t="e">
        <f t="shared" si="56"/>
        <v>#DIV/0!</v>
      </c>
      <c r="DI29" s="166" t="e">
        <f t="shared" si="57"/>
        <v>#DIV/0!</v>
      </c>
      <c r="DJ29" s="166" t="e">
        <f t="shared" si="58"/>
        <v>#DIV/0!</v>
      </c>
      <c r="DK29" s="166" t="e">
        <f t="shared" si="59"/>
        <v>#DIV/0!</v>
      </c>
      <c r="DL29" s="166" t="e">
        <f t="shared" si="60"/>
        <v>#DIV/0!</v>
      </c>
      <c r="DM29" s="166" t="e">
        <f t="shared" si="61"/>
        <v>#DIV/0!</v>
      </c>
      <c r="DN29" s="166" t="e">
        <f t="shared" si="62"/>
        <v>#DIV/0!</v>
      </c>
      <c r="DO29" s="166" t="e">
        <f t="shared" si="63"/>
        <v>#DIV/0!</v>
      </c>
      <c r="DP29" s="177" t="e">
        <f t="shared" si="64"/>
        <v>#DIV/0!</v>
      </c>
      <c r="DQ29" s="166" t="e">
        <f t="shared" si="65"/>
        <v>#DIV/0!</v>
      </c>
      <c r="DR29" s="166" t="e">
        <f t="shared" si="66"/>
        <v>#DIV/0!</v>
      </c>
      <c r="DS29" s="166" t="e">
        <f t="shared" si="67"/>
        <v>#DIV/0!</v>
      </c>
      <c r="DT29" s="166" t="e">
        <f t="shared" si="68"/>
        <v>#DIV/0!</v>
      </c>
      <c r="DU29" s="166" t="e">
        <f t="shared" si="69"/>
        <v>#DIV/0!</v>
      </c>
      <c r="DV29" s="166" t="e">
        <f t="shared" si="70"/>
        <v>#DIV/0!</v>
      </c>
      <c r="DW29" s="166" t="e">
        <f t="shared" si="71"/>
        <v>#DIV/0!</v>
      </c>
      <c r="DX29" s="166" t="e">
        <f t="shared" si="72"/>
        <v>#DIV/0!</v>
      </c>
      <c r="DY29" s="166" t="e">
        <f t="shared" si="73"/>
        <v>#DIV/0!</v>
      </c>
      <c r="DZ29" s="178" t="e">
        <f t="shared" si="74"/>
        <v>#DIV/0!</v>
      </c>
      <c r="EA29" s="177" t="e">
        <f t="shared" si="75"/>
        <v>#DIV/0!</v>
      </c>
      <c r="EB29" s="166" t="e">
        <f t="shared" si="76"/>
        <v>#DIV/0!</v>
      </c>
      <c r="EC29" s="166" t="e">
        <f t="shared" si="77"/>
        <v>#DIV/0!</v>
      </c>
      <c r="ED29" s="166" t="e">
        <f t="shared" si="78"/>
        <v>#DIV/0!</v>
      </c>
      <c r="EE29" s="166" t="e">
        <f t="shared" si="79"/>
        <v>#DIV/0!</v>
      </c>
      <c r="EF29" s="166" t="e">
        <f t="shared" si="80"/>
        <v>#DIV/0!</v>
      </c>
      <c r="EG29" s="166" t="e">
        <f t="shared" si="81"/>
        <v>#DIV/0!</v>
      </c>
      <c r="EH29" s="166" t="e">
        <f t="shared" si="82"/>
        <v>#DIV/0!</v>
      </c>
      <c r="EI29" s="166" t="e">
        <f t="shared" si="83"/>
        <v>#DIV/0!</v>
      </c>
      <c r="EJ29" s="166" t="e">
        <f t="shared" si="84"/>
        <v>#DIV/0!</v>
      </c>
      <c r="EK29" s="177" t="e">
        <f t="shared" si="85"/>
        <v>#DIV/0!</v>
      </c>
      <c r="EL29" s="166" t="e">
        <f t="shared" si="86"/>
        <v>#DIV/0!</v>
      </c>
      <c r="EM29" s="166" t="e">
        <f t="shared" si="87"/>
        <v>#DIV/0!</v>
      </c>
      <c r="EN29" s="166" t="e">
        <f t="shared" si="88"/>
        <v>#DIV/0!</v>
      </c>
      <c r="EO29" s="276" t="e">
        <f t="shared" si="89"/>
        <v>#DIV/0!</v>
      </c>
      <c r="EP29" s="166" t="e">
        <f t="shared" si="90"/>
        <v>#DIV/0!</v>
      </c>
      <c r="EQ29" s="166" t="e">
        <f t="shared" si="91"/>
        <v>#DIV/0!</v>
      </c>
      <c r="ER29" s="166" t="e">
        <f t="shared" si="92"/>
        <v>#DIV/0!</v>
      </c>
      <c r="ES29" s="166" t="e">
        <f t="shared" si="93"/>
        <v>#DIV/0!</v>
      </c>
      <c r="ET29" s="179" t="e">
        <f t="shared" si="94"/>
        <v>#DIV/0!</v>
      </c>
      <c r="EW29" s="1713"/>
      <c r="EX29" s="195" t="e">
        <f t="shared" si="98"/>
        <v>#DIV/0!</v>
      </c>
      <c r="EY29" s="278" t="e">
        <f t="shared" si="99"/>
        <v>#DIV/0!</v>
      </c>
      <c r="EZ29" s="278" t="e">
        <f t="shared" si="100"/>
        <v>#DIV/0!</v>
      </c>
      <c r="FA29" s="278" t="e">
        <f t="shared" si="101"/>
        <v>#DIV/0!</v>
      </c>
      <c r="FB29" s="278" t="e">
        <f t="shared" si="102"/>
        <v>#DIV/0!</v>
      </c>
      <c r="FC29" s="278" t="e">
        <f t="shared" si="103"/>
        <v>#DIV/0!</v>
      </c>
      <c r="FD29" s="278" t="e">
        <f t="shared" si="104"/>
        <v>#DIV/0!</v>
      </c>
      <c r="FE29" s="278" t="e">
        <f t="shared" si="105"/>
        <v>#DIV/0!</v>
      </c>
      <c r="FF29" s="278" t="e">
        <f t="shared" si="106"/>
        <v>#DIV/0!</v>
      </c>
      <c r="FG29" s="278" t="e">
        <f t="shared" si="107"/>
        <v>#DIV/0!</v>
      </c>
      <c r="FH29" s="278" t="e">
        <f t="shared" si="108"/>
        <v>#DIV/0!</v>
      </c>
      <c r="FI29" s="279" t="e">
        <f t="shared" si="109"/>
        <v>#DIV/0!</v>
      </c>
      <c r="FJ29" s="200" t="e">
        <f t="shared" si="110"/>
        <v>#DIV/0!</v>
      </c>
      <c r="FK29" s="201" t="e">
        <f t="shared" si="111"/>
        <v>#DIV/0!</v>
      </c>
      <c r="FL29" s="201" t="e">
        <f t="shared" si="112"/>
        <v>#DIV/0!</v>
      </c>
      <c r="FM29" s="201" t="e">
        <f t="shared" si="113"/>
        <v>#DIV/0!</v>
      </c>
      <c r="FN29" s="201" t="e">
        <f t="shared" si="114"/>
        <v>#DIV/0!</v>
      </c>
      <c r="FO29" s="201" t="e">
        <f t="shared" si="115"/>
        <v>#DIV/0!</v>
      </c>
      <c r="FP29" s="201" t="e">
        <f t="shared" si="116"/>
        <v>#DIV/0!</v>
      </c>
      <c r="FQ29" s="201" t="e">
        <f t="shared" si="117"/>
        <v>#DIV/0!</v>
      </c>
      <c r="FR29" s="201" t="e">
        <f t="shared" si="118"/>
        <v>#DIV/0!</v>
      </c>
      <c r="FS29" s="201" t="e">
        <f t="shared" si="119"/>
        <v>#DIV/0!</v>
      </c>
      <c r="FT29" s="280" t="e">
        <f t="shared" si="120"/>
        <v>#DIV/0!</v>
      </c>
      <c r="FU29" s="281" t="e">
        <f t="shared" si="121"/>
        <v>#DIV/0!</v>
      </c>
      <c r="FV29" s="197" t="e">
        <f t="shared" si="122"/>
        <v>#DIV/0!</v>
      </c>
      <c r="FW29" s="197" t="e">
        <f t="shared" si="123"/>
        <v>#DIV/0!</v>
      </c>
      <c r="FX29" s="197" t="e">
        <f t="shared" si="124"/>
        <v>#DIV/0!</v>
      </c>
      <c r="FY29" s="197" t="e">
        <f t="shared" si="125"/>
        <v>#DIV/0!</v>
      </c>
      <c r="FZ29" s="197" t="e">
        <f t="shared" si="126"/>
        <v>#DIV/0!</v>
      </c>
      <c r="GA29" s="197" t="e">
        <f t="shared" si="127"/>
        <v>#DIV/0!</v>
      </c>
      <c r="GB29" s="197" t="e">
        <f t="shared" si="128"/>
        <v>#DIV/0!</v>
      </c>
      <c r="GC29" s="197" t="e">
        <f t="shared" si="129"/>
        <v>#DIV/0!</v>
      </c>
      <c r="GD29" s="198" t="e">
        <f t="shared" si="130"/>
        <v>#DIV/0!</v>
      </c>
    </row>
    <row r="30" spans="1:186" ht="15.75" customHeight="1" x14ac:dyDescent="0.15">
      <c r="A30" s="191">
        <v>44</v>
      </c>
      <c r="B30" s="273"/>
      <c r="C30" s="274"/>
      <c r="D30" s="274"/>
      <c r="E30" s="274"/>
      <c r="F30" s="274"/>
      <c r="G30" s="275"/>
      <c r="H30" s="275"/>
      <c r="I30" s="275"/>
      <c r="J30" s="275"/>
      <c r="K30" s="275"/>
      <c r="L30" s="166">
        <v>0</v>
      </c>
      <c r="M30" s="166">
        <v>0</v>
      </c>
      <c r="N30" s="166">
        <v>0</v>
      </c>
      <c r="O30" s="166">
        <v>0</v>
      </c>
      <c r="P30" s="166">
        <v>0</v>
      </c>
      <c r="Q30" s="166">
        <v>0</v>
      </c>
      <c r="R30" s="166">
        <v>0</v>
      </c>
      <c r="S30" s="166">
        <v>0</v>
      </c>
      <c r="T30" s="166">
        <v>0</v>
      </c>
      <c r="U30" s="166">
        <v>0</v>
      </c>
      <c r="V30" s="172">
        <f t="shared" si="6"/>
        <v>0</v>
      </c>
      <c r="W30" s="168">
        <f t="shared" si="7"/>
        <v>0</v>
      </c>
      <c r="X30" s="169">
        <v>0</v>
      </c>
      <c r="Y30" s="170">
        <v>0</v>
      </c>
      <c r="Z30" s="170">
        <v>0</v>
      </c>
      <c r="AA30" s="170">
        <v>0</v>
      </c>
      <c r="AB30" s="170">
        <v>0</v>
      </c>
      <c r="AC30" s="170">
        <v>0</v>
      </c>
      <c r="AD30" s="170">
        <v>0</v>
      </c>
      <c r="AE30" s="170">
        <v>0</v>
      </c>
      <c r="AF30" s="170">
        <v>0</v>
      </c>
      <c r="AG30" s="170">
        <v>0</v>
      </c>
      <c r="AH30" s="169">
        <v>0</v>
      </c>
      <c r="AI30" s="170">
        <v>0</v>
      </c>
      <c r="AJ30" s="170">
        <v>0</v>
      </c>
      <c r="AK30" s="170">
        <v>0</v>
      </c>
      <c r="AL30" s="170">
        <v>0</v>
      </c>
      <c r="AM30" s="170">
        <v>0</v>
      </c>
      <c r="AN30" s="170">
        <v>0</v>
      </c>
      <c r="AO30" s="170">
        <v>0</v>
      </c>
      <c r="AP30" s="170">
        <v>0</v>
      </c>
      <c r="AQ30" s="170">
        <v>0</v>
      </c>
      <c r="AR30" s="171">
        <f t="shared" si="8"/>
        <v>0</v>
      </c>
      <c r="AS30" s="169">
        <v>0</v>
      </c>
      <c r="AT30" s="170">
        <v>0</v>
      </c>
      <c r="AU30" s="170">
        <v>0</v>
      </c>
      <c r="AV30" s="170">
        <v>0</v>
      </c>
      <c r="AW30" s="170">
        <v>0</v>
      </c>
      <c r="AX30" s="170">
        <v>0</v>
      </c>
      <c r="AY30" s="170">
        <v>0</v>
      </c>
      <c r="AZ30" s="170">
        <v>0</v>
      </c>
      <c r="BA30" s="170">
        <v>0</v>
      </c>
      <c r="BB30" s="170">
        <v>0</v>
      </c>
      <c r="BC30" s="169">
        <v>0</v>
      </c>
      <c r="BD30" s="170">
        <v>0</v>
      </c>
      <c r="BE30" s="170">
        <v>0</v>
      </c>
      <c r="BF30" s="170">
        <v>0</v>
      </c>
      <c r="BG30" s="170">
        <v>0</v>
      </c>
      <c r="BH30" s="170">
        <v>0</v>
      </c>
      <c r="BI30" s="170">
        <v>0</v>
      </c>
      <c r="BJ30" s="170">
        <v>0</v>
      </c>
      <c r="BK30" s="170">
        <v>0</v>
      </c>
      <c r="BL30" s="170">
        <v>0</v>
      </c>
      <c r="BM30" s="172" t="e">
        <f t="shared" si="9"/>
        <v>#DIV/0!</v>
      </c>
      <c r="BN30" s="271" t="e">
        <f t="shared" si="10"/>
        <v>#DIV/0!</v>
      </c>
      <c r="BO30" s="169" t="e">
        <f t="shared" si="11"/>
        <v>#DIV/0!</v>
      </c>
      <c r="BP30" s="170" t="e">
        <f t="shared" si="12"/>
        <v>#DIV/0!</v>
      </c>
      <c r="BQ30" s="170" t="e">
        <f t="shared" si="13"/>
        <v>#DIV/0!</v>
      </c>
      <c r="BR30" s="170" t="e">
        <f t="shared" si="14"/>
        <v>#DIV/0!</v>
      </c>
      <c r="BS30" s="170" t="e">
        <f t="shared" si="15"/>
        <v>#DIV/0!</v>
      </c>
      <c r="BT30" s="170" t="e">
        <f t="shared" si="16"/>
        <v>#DIV/0!</v>
      </c>
      <c r="BU30" s="170" t="e">
        <f t="shared" si="17"/>
        <v>#DIV/0!</v>
      </c>
      <c r="BV30" s="170" t="e">
        <f t="shared" si="18"/>
        <v>#DIV/0!</v>
      </c>
      <c r="BW30" s="170" t="e">
        <f t="shared" si="19"/>
        <v>#DIV/0!</v>
      </c>
      <c r="BX30" s="170" t="e">
        <f t="shared" si="20"/>
        <v>#DIV/0!</v>
      </c>
      <c r="BY30" s="169" t="e">
        <f t="shared" si="21"/>
        <v>#DIV/0!</v>
      </c>
      <c r="BZ30" s="170" t="e">
        <f t="shared" si="22"/>
        <v>#DIV/0!</v>
      </c>
      <c r="CA30" s="170" t="e">
        <f t="shared" si="23"/>
        <v>#DIV/0!</v>
      </c>
      <c r="CB30" s="170" t="e">
        <f t="shared" si="24"/>
        <v>#DIV/0!</v>
      </c>
      <c r="CC30" s="170" t="e">
        <f t="shared" si="25"/>
        <v>#DIV/0!</v>
      </c>
      <c r="CD30" s="170" t="e">
        <f t="shared" si="26"/>
        <v>#DIV/0!</v>
      </c>
      <c r="CE30" s="170" t="e">
        <f t="shared" si="27"/>
        <v>#DIV/0!</v>
      </c>
      <c r="CF30" s="170" t="e">
        <f t="shared" si="28"/>
        <v>#DIV/0!</v>
      </c>
      <c r="CG30" s="170" t="e">
        <f t="shared" si="29"/>
        <v>#DIV/0!</v>
      </c>
      <c r="CH30" s="170" t="e">
        <f t="shared" si="30"/>
        <v>#DIV/0!</v>
      </c>
      <c r="CI30" s="174" t="e">
        <f t="shared" si="31"/>
        <v>#DIV/0!</v>
      </c>
      <c r="CJ30" s="169" t="e">
        <f t="shared" si="32"/>
        <v>#DIV/0!</v>
      </c>
      <c r="CK30" s="170" t="e">
        <f t="shared" si="33"/>
        <v>#DIV/0!</v>
      </c>
      <c r="CL30" s="170" t="e">
        <f t="shared" si="34"/>
        <v>#DIV/0!</v>
      </c>
      <c r="CM30" s="170" t="e">
        <f t="shared" si="35"/>
        <v>#DIV/0!</v>
      </c>
      <c r="CN30" s="170" t="e">
        <f t="shared" si="36"/>
        <v>#DIV/0!</v>
      </c>
      <c r="CO30" s="170" t="e">
        <f t="shared" si="37"/>
        <v>#DIV/0!</v>
      </c>
      <c r="CP30" s="170" t="e">
        <f t="shared" si="38"/>
        <v>#DIV/0!</v>
      </c>
      <c r="CQ30" s="170" t="e">
        <f t="shared" si="39"/>
        <v>#DIV/0!</v>
      </c>
      <c r="CR30" s="170" t="e">
        <f t="shared" si="40"/>
        <v>#DIV/0!</v>
      </c>
      <c r="CS30" s="170" t="e">
        <f t="shared" si="41"/>
        <v>#DIV/0!</v>
      </c>
      <c r="CT30" s="169" t="e">
        <f t="shared" si="42"/>
        <v>#DIV/0!</v>
      </c>
      <c r="CU30" s="170" t="e">
        <f t="shared" si="43"/>
        <v>#DIV/0!</v>
      </c>
      <c r="CV30" s="170" t="e">
        <f t="shared" si="44"/>
        <v>#DIV/0!</v>
      </c>
      <c r="CW30" s="170" t="e">
        <f t="shared" si="45"/>
        <v>#DIV/0!</v>
      </c>
      <c r="CX30" s="170" t="e">
        <f t="shared" si="46"/>
        <v>#DIV/0!</v>
      </c>
      <c r="CY30" s="170" t="e">
        <f t="shared" si="47"/>
        <v>#DIV/0!</v>
      </c>
      <c r="CZ30" s="170" t="e">
        <f t="shared" si="48"/>
        <v>#DIV/0!</v>
      </c>
      <c r="DA30" s="170" t="e">
        <f t="shared" si="49"/>
        <v>#DIV/0!</v>
      </c>
      <c r="DB30" s="170" t="e">
        <f t="shared" si="50"/>
        <v>#DIV/0!</v>
      </c>
      <c r="DC30" s="170" t="e">
        <f t="shared" si="51"/>
        <v>#DIV/0!</v>
      </c>
      <c r="DD30" s="175" t="e">
        <f t="shared" si="52"/>
        <v>#DIV/0!</v>
      </c>
      <c r="DE30" s="176" t="e">
        <f t="shared" si="53"/>
        <v>#DIV/0!</v>
      </c>
      <c r="DF30" s="177" t="e">
        <f t="shared" si="54"/>
        <v>#DIV/0!</v>
      </c>
      <c r="DG30" s="166" t="e">
        <f t="shared" si="55"/>
        <v>#DIV/0!</v>
      </c>
      <c r="DH30" s="166" t="e">
        <f t="shared" si="56"/>
        <v>#DIV/0!</v>
      </c>
      <c r="DI30" s="166" t="e">
        <f t="shared" si="57"/>
        <v>#DIV/0!</v>
      </c>
      <c r="DJ30" s="166" t="e">
        <f t="shared" si="58"/>
        <v>#DIV/0!</v>
      </c>
      <c r="DK30" s="166" t="e">
        <f t="shared" si="59"/>
        <v>#DIV/0!</v>
      </c>
      <c r="DL30" s="166" t="e">
        <f t="shared" si="60"/>
        <v>#DIV/0!</v>
      </c>
      <c r="DM30" s="166" t="e">
        <f t="shared" si="61"/>
        <v>#DIV/0!</v>
      </c>
      <c r="DN30" s="166" t="e">
        <f t="shared" si="62"/>
        <v>#DIV/0!</v>
      </c>
      <c r="DO30" s="166" t="e">
        <f t="shared" si="63"/>
        <v>#DIV/0!</v>
      </c>
      <c r="DP30" s="177" t="e">
        <f t="shared" si="64"/>
        <v>#DIV/0!</v>
      </c>
      <c r="DQ30" s="166" t="e">
        <f t="shared" si="65"/>
        <v>#DIV/0!</v>
      </c>
      <c r="DR30" s="166" t="e">
        <f t="shared" si="66"/>
        <v>#DIV/0!</v>
      </c>
      <c r="DS30" s="166" t="e">
        <f t="shared" si="67"/>
        <v>#DIV/0!</v>
      </c>
      <c r="DT30" s="166" t="e">
        <f t="shared" si="68"/>
        <v>#DIV/0!</v>
      </c>
      <c r="DU30" s="166" t="e">
        <f t="shared" si="69"/>
        <v>#DIV/0!</v>
      </c>
      <c r="DV30" s="166" t="e">
        <f t="shared" si="70"/>
        <v>#DIV/0!</v>
      </c>
      <c r="DW30" s="166" t="e">
        <f t="shared" si="71"/>
        <v>#DIV/0!</v>
      </c>
      <c r="DX30" s="166" t="e">
        <f t="shared" si="72"/>
        <v>#DIV/0!</v>
      </c>
      <c r="DY30" s="166" t="e">
        <f t="shared" si="73"/>
        <v>#DIV/0!</v>
      </c>
      <c r="DZ30" s="178" t="e">
        <f t="shared" si="74"/>
        <v>#DIV/0!</v>
      </c>
      <c r="EA30" s="177" t="e">
        <f t="shared" si="75"/>
        <v>#DIV/0!</v>
      </c>
      <c r="EB30" s="166" t="e">
        <f t="shared" si="76"/>
        <v>#DIV/0!</v>
      </c>
      <c r="EC30" s="166" t="e">
        <f t="shared" si="77"/>
        <v>#DIV/0!</v>
      </c>
      <c r="ED30" s="166" t="e">
        <f t="shared" si="78"/>
        <v>#DIV/0!</v>
      </c>
      <c r="EE30" s="166" t="e">
        <f t="shared" si="79"/>
        <v>#DIV/0!</v>
      </c>
      <c r="EF30" s="166" t="e">
        <f t="shared" si="80"/>
        <v>#DIV/0!</v>
      </c>
      <c r="EG30" s="166" t="e">
        <f t="shared" si="81"/>
        <v>#DIV/0!</v>
      </c>
      <c r="EH30" s="166" t="e">
        <f t="shared" si="82"/>
        <v>#DIV/0!</v>
      </c>
      <c r="EI30" s="166" t="e">
        <f t="shared" si="83"/>
        <v>#DIV/0!</v>
      </c>
      <c r="EJ30" s="166" t="e">
        <f t="shared" si="84"/>
        <v>#DIV/0!</v>
      </c>
      <c r="EK30" s="177" t="e">
        <f t="shared" si="85"/>
        <v>#DIV/0!</v>
      </c>
      <c r="EL30" s="166" t="e">
        <f t="shared" si="86"/>
        <v>#DIV/0!</v>
      </c>
      <c r="EM30" s="166" t="e">
        <f t="shared" si="87"/>
        <v>#DIV/0!</v>
      </c>
      <c r="EN30" s="166" t="e">
        <f t="shared" si="88"/>
        <v>#DIV/0!</v>
      </c>
      <c r="EO30" s="276" t="e">
        <f t="shared" si="89"/>
        <v>#DIV/0!</v>
      </c>
      <c r="EP30" s="166" t="e">
        <f t="shared" si="90"/>
        <v>#DIV/0!</v>
      </c>
      <c r="EQ30" s="166" t="e">
        <f t="shared" si="91"/>
        <v>#DIV/0!</v>
      </c>
      <c r="ER30" s="166" t="e">
        <f t="shared" si="92"/>
        <v>#DIV/0!</v>
      </c>
      <c r="ES30" s="166" t="e">
        <f t="shared" si="93"/>
        <v>#DIV/0!</v>
      </c>
      <c r="ET30" s="179" t="e">
        <f t="shared" si="94"/>
        <v>#DIV/0!</v>
      </c>
      <c r="EW30" s="1713"/>
      <c r="EX30" s="195" t="e">
        <f t="shared" si="98"/>
        <v>#DIV/0!</v>
      </c>
      <c r="EY30" s="278" t="e">
        <f t="shared" si="99"/>
        <v>#DIV/0!</v>
      </c>
      <c r="EZ30" s="278" t="e">
        <f t="shared" si="100"/>
        <v>#DIV/0!</v>
      </c>
      <c r="FA30" s="278" t="e">
        <f t="shared" si="101"/>
        <v>#DIV/0!</v>
      </c>
      <c r="FB30" s="278" t="e">
        <f t="shared" si="102"/>
        <v>#DIV/0!</v>
      </c>
      <c r="FC30" s="278" t="e">
        <f t="shared" si="103"/>
        <v>#DIV/0!</v>
      </c>
      <c r="FD30" s="278" t="e">
        <f t="shared" si="104"/>
        <v>#DIV/0!</v>
      </c>
      <c r="FE30" s="278" t="e">
        <f t="shared" si="105"/>
        <v>#DIV/0!</v>
      </c>
      <c r="FF30" s="278" t="e">
        <f t="shared" si="106"/>
        <v>#DIV/0!</v>
      </c>
      <c r="FG30" s="278" t="e">
        <f t="shared" si="107"/>
        <v>#DIV/0!</v>
      </c>
      <c r="FH30" s="278" t="e">
        <f t="shared" si="108"/>
        <v>#DIV/0!</v>
      </c>
      <c r="FI30" s="279" t="e">
        <f t="shared" si="109"/>
        <v>#DIV/0!</v>
      </c>
      <c r="FJ30" s="200" t="e">
        <f t="shared" si="110"/>
        <v>#DIV/0!</v>
      </c>
      <c r="FK30" s="201" t="e">
        <f t="shared" si="111"/>
        <v>#DIV/0!</v>
      </c>
      <c r="FL30" s="201" t="e">
        <f t="shared" si="112"/>
        <v>#DIV/0!</v>
      </c>
      <c r="FM30" s="201" t="e">
        <f t="shared" si="113"/>
        <v>#DIV/0!</v>
      </c>
      <c r="FN30" s="201" t="e">
        <f t="shared" si="114"/>
        <v>#DIV/0!</v>
      </c>
      <c r="FO30" s="201" t="e">
        <f t="shared" si="115"/>
        <v>#DIV/0!</v>
      </c>
      <c r="FP30" s="201" t="e">
        <f t="shared" si="116"/>
        <v>#DIV/0!</v>
      </c>
      <c r="FQ30" s="201" t="e">
        <f t="shared" si="117"/>
        <v>#DIV/0!</v>
      </c>
      <c r="FR30" s="201" t="e">
        <f t="shared" si="118"/>
        <v>#DIV/0!</v>
      </c>
      <c r="FS30" s="201" t="e">
        <f t="shared" si="119"/>
        <v>#DIV/0!</v>
      </c>
      <c r="FT30" s="280" t="e">
        <f t="shared" si="120"/>
        <v>#DIV/0!</v>
      </c>
      <c r="FU30" s="281" t="e">
        <f t="shared" si="121"/>
        <v>#DIV/0!</v>
      </c>
      <c r="FV30" s="197" t="e">
        <f t="shared" si="122"/>
        <v>#DIV/0!</v>
      </c>
      <c r="FW30" s="197" t="e">
        <f t="shared" si="123"/>
        <v>#DIV/0!</v>
      </c>
      <c r="FX30" s="197" t="e">
        <f t="shared" si="124"/>
        <v>#DIV/0!</v>
      </c>
      <c r="FY30" s="197" t="e">
        <f t="shared" si="125"/>
        <v>#DIV/0!</v>
      </c>
      <c r="FZ30" s="197" t="e">
        <f t="shared" si="126"/>
        <v>#DIV/0!</v>
      </c>
      <c r="GA30" s="197" t="e">
        <f t="shared" si="127"/>
        <v>#DIV/0!</v>
      </c>
      <c r="GB30" s="197" t="e">
        <f t="shared" si="128"/>
        <v>#DIV/0!</v>
      </c>
      <c r="GC30" s="197" t="e">
        <f t="shared" si="129"/>
        <v>#DIV/0!</v>
      </c>
      <c r="GD30" s="198" t="e">
        <f t="shared" si="130"/>
        <v>#DIV/0!</v>
      </c>
    </row>
    <row r="31" spans="1:186" ht="15.75" customHeight="1" x14ac:dyDescent="0.15">
      <c r="A31" s="191">
        <v>46</v>
      </c>
      <c r="B31" s="273"/>
      <c r="C31" s="274"/>
      <c r="D31" s="274"/>
      <c r="E31" s="274"/>
      <c r="F31" s="274"/>
      <c r="G31" s="275"/>
      <c r="H31" s="275"/>
      <c r="I31" s="275"/>
      <c r="J31" s="275"/>
      <c r="K31" s="275"/>
      <c r="L31" s="166">
        <v>0</v>
      </c>
      <c r="M31" s="166">
        <v>0</v>
      </c>
      <c r="N31" s="166">
        <v>0</v>
      </c>
      <c r="O31" s="166">
        <v>0</v>
      </c>
      <c r="P31" s="166">
        <v>0</v>
      </c>
      <c r="Q31" s="166">
        <v>0</v>
      </c>
      <c r="R31" s="166">
        <v>0</v>
      </c>
      <c r="S31" s="166">
        <v>0</v>
      </c>
      <c r="T31" s="166">
        <v>0</v>
      </c>
      <c r="U31" s="166">
        <v>0</v>
      </c>
      <c r="V31" s="172">
        <f t="shared" si="6"/>
        <v>0</v>
      </c>
      <c r="W31" s="168">
        <f t="shared" si="7"/>
        <v>0</v>
      </c>
      <c r="X31" s="169">
        <v>0</v>
      </c>
      <c r="Y31" s="170">
        <v>0</v>
      </c>
      <c r="Z31" s="170">
        <v>0</v>
      </c>
      <c r="AA31" s="170">
        <v>0</v>
      </c>
      <c r="AB31" s="170">
        <v>0</v>
      </c>
      <c r="AC31" s="170">
        <v>0</v>
      </c>
      <c r="AD31" s="170">
        <v>0</v>
      </c>
      <c r="AE31" s="170">
        <v>0</v>
      </c>
      <c r="AF31" s="170">
        <v>0</v>
      </c>
      <c r="AG31" s="170">
        <v>0</v>
      </c>
      <c r="AH31" s="169">
        <v>0</v>
      </c>
      <c r="AI31" s="170">
        <v>0</v>
      </c>
      <c r="AJ31" s="170">
        <v>0</v>
      </c>
      <c r="AK31" s="170">
        <v>0</v>
      </c>
      <c r="AL31" s="170">
        <v>0</v>
      </c>
      <c r="AM31" s="170">
        <v>0</v>
      </c>
      <c r="AN31" s="170">
        <v>0</v>
      </c>
      <c r="AO31" s="170">
        <v>0</v>
      </c>
      <c r="AP31" s="170">
        <v>0</v>
      </c>
      <c r="AQ31" s="170">
        <v>0</v>
      </c>
      <c r="AR31" s="171">
        <f t="shared" si="8"/>
        <v>0</v>
      </c>
      <c r="AS31" s="169">
        <v>0</v>
      </c>
      <c r="AT31" s="170">
        <v>0</v>
      </c>
      <c r="AU31" s="170">
        <v>0</v>
      </c>
      <c r="AV31" s="170">
        <v>0</v>
      </c>
      <c r="AW31" s="170">
        <v>0</v>
      </c>
      <c r="AX31" s="170">
        <v>0</v>
      </c>
      <c r="AY31" s="170">
        <v>0</v>
      </c>
      <c r="AZ31" s="170">
        <v>0</v>
      </c>
      <c r="BA31" s="170">
        <v>0</v>
      </c>
      <c r="BB31" s="170">
        <v>0</v>
      </c>
      <c r="BC31" s="169">
        <v>0</v>
      </c>
      <c r="BD31" s="170">
        <v>0</v>
      </c>
      <c r="BE31" s="170">
        <v>0</v>
      </c>
      <c r="BF31" s="170">
        <v>0</v>
      </c>
      <c r="BG31" s="170">
        <v>0</v>
      </c>
      <c r="BH31" s="170">
        <v>0</v>
      </c>
      <c r="BI31" s="170">
        <v>0</v>
      </c>
      <c r="BJ31" s="170">
        <v>0</v>
      </c>
      <c r="BK31" s="170">
        <v>0</v>
      </c>
      <c r="BL31" s="170">
        <v>0</v>
      </c>
      <c r="BM31" s="172" t="e">
        <f t="shared" si="9"/>
        <v>#DIV/0!</v>
      </c>
      <c r="BN31" s="271" t="e">
        <f t="shared" si="10"/>
        <v>#DIV/0!</v>
      </c>
      <c r="BO31" s="169" t="e">
        <f t="shared" si="11"/>
        <v>#DIV/0!</v>
      </c>
      <c r="BP31" s="170" t="e">
        <f t="shared" si="12"/>
        <v>#DIV/0!</v>
      </c>
      <c r="BQ31" s="170" t="e">
        <f t="shared" si="13"/>
        <v>#DIV/0!</v>
      </c>
      <c r="BR31" s="170" t="e">
        <f t="shared" si="14"/>
        <v>#DIV/0!</v>
      </c>
      <c r="BS31" s="170" t="e">
        <f t="shared" si="15"/>
        <v>#DIV/0!</v>
      </c>
      <c r="BT31" s="170" t="e">
        <f t="shared" si="16"/>
        <v>#DIV/0!</v>
      </c>
      <c r="BU31" s="170" t="e">
        <f t="shared" si="17"/>
        <v>#DIV/0!</v>
      </c>
      <c r="BV31" s="170" t="e">
        <f t="shared" si="18"/>
        <v>#DIV/0!</v>
      </c>
      <c r="BW31" s="170" t="e">
        <f t="shared" si="19"/>
        <v>#DIV/0!</v>
      </c>
      <c r="BX31" s="170" t="e">
        <f t="shared" si="20"/>
        <v>#DIV/0!</v>
      </c>
      <c r="BY31" s="169" t="e">
        <f t="shared" si="21"/>
        <v>#DIV/0!</v>
      </c>
      <c r="BZ31" s="170" t="e">
        <f t="shared" si="22"/>
        <v>#DIV/0!</v>
      </c>
      <c r="CA31" s="170" t="e">
        <f t="shared" si="23"/>
        <v>#DIV/0!</v>
      </c>
      <c r="CB31" s="170" t="e">
        <f t="shared" si="24"/>
        <v>#DIV/0!</v>
      </c>
      <c r="CC31" s="170" t="e">
        <f t="shared" si="25"/>
        <v>#DIV/0!</v>
      </c>
      <c r="CD31" s="170" t="e">
        <f t="shared" si="26"/>
        <v>#DIV/0!</v>
      </c>
      <c r="CE31" s="170" t="e">
        <f t="shared" si="27"/>
        <v>#DIV/0!</v>
      </c>
      <c r="CF31" s="170" t="e">
        <f t="shared" si="28"/>
        <v>#DIV/0!</v>
      </c>
      <c r="CG31" s="170" t="e">
        <f t="shared" si="29"/>
        <v>#DIV/0!</v>
      </c>
      <c r="CH31" s="170" t="e">
        <f t="shared" si="30"/>
        <v>#DIV/0!</v>
      </c>
      <c r="CI31" s="174" t="e">
        <f t="shared" si="31"/>
        <v>#DIV/0!</v>
      </c>
      <c r="CJ31" s="169" t="e">
        <f t="shared" si="32"/>
        <v>#DIV/0!</v>
      </c>
      <c r="CK31" s="170" t="e">
        <f t="shared" si="33"/>
        <v>#DIV/0!</v>
      </c>
      <c r="CL31" s="170" t="e">
        <f t="shared" si="34"/>
        <v>#DIV/0!</v>
      </c>
      <c r="CM31" s="170" t="e">
        <f t="shared" si="35"/>
        <v>#DIV/0!</v>
      </c>
      <c r="CN31" s="170" t="e">
        <f t="shared" si="36"/>
        <v>#DIV/0!</v>
      </c>
      <c r="CO31" s="170" t="e">
        <f t="shared" si="37"/>
        <v>#DIV/0!</v>
      </c>
      <c r="CP31" s="170" t="e">
        <f t="shared" si="38"/>
        <v>#DIV/0!</v>
      </c>
      <c r="CQ31" s="170" t="e">
        <f t="shared" si="39"/>
        <v>#DIV/0!</v>
      </c>
      <c r="CR31" s="170" t="e">
        <f t="shared" si="40"/>
        <v>#DIV/0!</v>
      </c>
      <c r="CS31" s="170" t="e">
        <f t="shared" si="41"/>
        <v>#DIV/0!</v>
      </c>
      <c r="CT31" s="169" t="e">
        <f t="shared" si="42"/>
        <v>#DIV/0!</v>
      </c>
      <c r="CU31" s="170" t="e">
        <f t="shared" si="43"/>
        <v>#DIV/0!</v>
      </c>
      <c r="CV31" s="170" t="e">
        <f t="shared" si="44"/>
        <v>#DIV/0!</v>
      </c>
      <c r="CW31" s="170" t="e">
        <f t="shared" si="45"/>
        <v>#DIV/0!</v>
      </c>
      <c r="CX31" s="170" t="e">
        <f t="shared" si="46"/>
        <v>#DIV/0!</v>
      </c>
      <c r="CY31" s="170" t="e">
        <f t="shared" si="47"/>
        <v>#DIV/0!</v>
      </c>
      <c r="CZ31" s="170" t="e">
        <f t="shared" si="48"/>
        <v>#DIV/0!</v>
      </c>
      <c r="DA31" s="170" t="e">
        <f t="shared" si="49"/>
        <v>#DIV/0!</v>
      </c>
      <c r="DB31" s="170" t="e">
        <f t="shared" si="50"/>
        <v>#DIV/0!</v>
      </c>
      <c r="DC31" s="170" t="e">
        <f t="shared" si="51"/>
        <v>#DIV/0!</v>
      </c>
      <c r="DD31" s="175" t="e">
        <f t="shared" si="52"/>
        <v>#DIV/0!</v>
      </c>
      <c r="DE31" s="176" t="e">
        <f t="shared" si="53"/>
        <v>#DIV/0!</v>
      </c>
      <c r="DF31" s="177" t="e">
        <f t="shared" si="54"/>
        <v>#DIV/0!</v>
      </c>
      <c r="DG31" s="166" t="e">
        <f t="shared" si="55"/>
        <v>#DIV/0!</v>
      </c>
      <c r="DH31" s="166" t="e">
        <f t="shared" si="56"/>
        <v>#DIV/0!</v>
      </c>
      <c r="DI31" s="166" t="e">
        <f t="shared" si="57"/>
        <v>#DIV/0!</v>
      </c>
      <c r="DJ31" s="166" t="e">
        <f t="shared" si="58"/>
        <v>#DIV/0!</v>
      </c>
      <c r="DK31" s="166" t="e">
        <f t="shared" si="59"/>
        <v>#DIV/0!</v>
      </c>
      <c r="DL31" s="166" t="e">
        <f t="shared" si="60"/>
        <v>#DIV/0!</v>
      </c>
      <c r="DM31" s="166" t="e">
        <f t="shared" si="61"/>
        <v>#DIV/0!</v>
      </c>
      <c r="DN31" s="166" t="e">
        <f t="shared" si="62"/>
        <v>#DIV/0!</v>
      </c>
      <c r="DO31" s="166" t="e">
        <f t="shared" si="63"/>
        <v>#DIV/0!</v>
      </c>
      <c r="DP31" s="177" t="e">
        <f t="shared" si="64"/>
        <v>#DIV/0!</v>
      </c>
      <c r="DQ31" s="166" t="e">
        <f t="shared" si="65"/>
        <v>#DIV/0!</v>
      </c>
      <c r="DR31" s="166" t="e">
        <f t="shared" si="66"/>
        <v>#DIV/0!</v>
      </c>
      <c r="DS31" s="166" t="e">
        <f t="shared" si="67"/>
        <v>#DIV/0!</v>
      </c>
      <c r="DT31" s="166" t="e">
        <f t="shared" si="68"/>
        <v>#DIV/0!</v>
      </c>
      <c r="DU31" s="166" t="e">
        <f t="shared" si="69"/>
        <v>#DIV/0!</v>
      </c>
      <c r="DV31" s="166" t="e">
        <f t="shared" si="70"/>
        <v>#DIV/0!</v>
      </c>
      <c r="DW31" s="166" t="e">
        <f t="shared" si="71"/>
        <v>#DIV/0!</v>
      </c>
      <c r="DX31" s="166" t="e">
        <f t="shared" si="72"/>
        <v>#DIV/0!</v>
      </c>
      <c r="DY31" s="166" t="e">
        <f t="shared" si="73"/>
        <v>#DIV/0!</v>
      </c>
      <c r="DZ31" s="178" t="e">
        <f t="shared" si="74"/>
        <v>#DIV/0!</v>
      </c>
      <c r="EA31" s="177" t="e">
        <f t="shared" si="75"/>
        <v>#DIV/0!</v>
      </c>
      <c r="EB31" s="166" t="e">
        <f t="shared" si="76"/>
        <v>#DIV/0!</v>
      </c>
      <c r="EC31" s="166" t="e">
        <f t="shared" si="77"/>
        <v>#DIV/0!</v>
      </c>
      <c r="ED31" s="166" t="e">
        <f t="shared" si="78"/>
        <v>#DIV/0!</v>
      </c>
      <c r="EE31" s="166" t="e">
        <f t="shared" si="79"/>
        <v>#DIV/0!</v>
      </c>
      <c r="EF31" s="166" t="e">
        <f t="shared" si="80"/>
        <v>#DIV/0!</v>
      </c>
      <c r="EG31" s="166" t="e">
        <f t="shared" si="81"/>
        <v>#DIV/0!</v>
      </c>
      <c r="EH31" s="166" t="e">
        <f t="shared" si="82"/>
        <v>#DIV/0!</v>
      </c>
      <c r="EI31" s="166" t="e">
        <f t="shared" si="83"/>
        <v>#DIV/0!</v>
      </c>
      <c r="EJ31" s="166" t="e">
        <f t="shared" si="84"/>
        <v>#DIV/0!</v>
      </c>
      <c r="EK31" s="177" t="e">
        <f t="shared" si="85"/>
        <v>#DIV/0!</v>
      </c>
      <c r="EL31" s="166" t="e">
        <f t="shared" si="86"/>
        <v>#DIV/0!</v>
      </c>
      <c r="EM31" s="166" t="e">
        <f t="shared" si="87"/>
        <v>#DIV/0!</v>
      </c>
      <c r="EN31" s="166" t="e">
        <f t="shared" si="88"/>
        <v>#DIV/0!</v>
      </c>
      <c r="EO31" s="276" t="e">
        <f t="shared" si="89"/>
        <v>#DIV/0!</v>
      </c>
      <c r="EP31" s="166" t="e">
        <f t="shared" si="90"/>
        <v>#DIV/0!</v>
      </c>
      <c r="EQ31" s="166" t="e">
        <f t="shared" si="91"/>
        <v>#DIV/0!</v>
      </c>
      <c r="ER31" s="166" t="e">
        <f t="shared" si="92"/>
        <v>#DIV/0!</v>
      </c>
      <c r="ES31" s="166" t="e">
        <f t="shared" si="93"/>
        <v>#DIV/0!</v>
      </c>
      <c r="ET31" s="179" t="e">
        <f t="shared" si="94"/>
        <v>#DIV/0!</v>
      </c>
      <c r="EW31" s="1713"/>
      <c r="EX31" s="195" t="e">
        <f t="shared" si="98"/>
        <v>#DIV/0!</v>
      </c>
      <c r="EY31" s="278" t="e">
        <f t="shared" si="99"/>
        <v>#DIV/0!</v>
      </c>
      <c r="EZ31" s="278" t="e">
        <f t="shared" si="100"/>
        <v>#DIV/0!</v>
      </c>
      <c r="FA31" s="278" t="e">
        <f t="shared" si="101"/>
        <v>#DIV/0!</v>
      </c>
      <c r="FB31" s="278" t="e">
        <f t="shared" si="102"/>
        <v>#DIV/0!</v>
      </c>
      <c r="FC31" s="278" t="e">
        <f t="shared" si="103"/>
        <v>#DIV/0!</v>
      </c>
      <c r="FD31" s="278" t="e">
        <f t="shared" si="104"/>
        <v>#DIV/0!</v>
      </c>
      <c r="FE31" s="278" t="e">
        <f t="shared" si="105"/>
        <v>#DIV/0!</v>
      </c>
      <c r="FF31" s="278" t="e">
        <f t="shared" si="106"/>
        <v>#DIV/0!</v>
      </c>
      <c r="FG31" s="278" t="e">
        <f t="shared" si="107"/>
        <v>#DIV/0!</v>
      </c>
      <c r="FH31" s="278" t="e">
        <f t="shared" si="108"/>
        <v>#DIV/0!</v>
      </c>
      <c r="FI31" s="279" t="e">
        <f t="shared" si="109"/>
        <v>#DIV/0!</v>
      </c>
      <c r="FJ31" s="200" t="e">
        <f t="shared" si="110"/>
        <v>#DIV/0!</v>
      </c>
      <c r="FK31" s="201" t="e">
        <f t="shared" si="111"/>
        <v>#DIV/0!</v>
      </c>
      <c r="FL31" s="201" t="e">
        <f t="shared" si="112"/>
        <v>#DIV/0!</v>
      </c>
      <c r="FM31" s="201" t="e">
        <f t="shared" si="113"/>
        <v>#DIV/0!</v>
      </c>
      <c r="FN31" s="201" t="e">
        <f t="shared" si="114"/>
        <v>#DIV/0!</v>
      </c>
      <c r="FO31" s="201" t="e">
        <f t="shared" si="115"/>
        <v>#DIV/0!</v>
      </c>
      <c r="FP31" s="201" t="e">
        <f t="shared" si="116"/>
        <v>#DIV/0!</v>
      </c>
      <c r="FQ31" s="201" t="e">
        <f t="shared" si="117"/>
        <v>#DIV/0!</v>
      </c>
      <c r="FR31" s="201" t="e">
        <f t="shared" si="118"/>
        <v>#DIV/0!</v>
      </c>
      <c r="FS31" s="201" t="e">
        <f t="shared" si="119"/>
        <v>#DIV/0!</v>
      </c>
      <c r="FT31" s="280" t="e">
        <f t="shared" si="120"/>
        <v>#DIV/0!</v>
      </c>
      <c r="FU31" s="281" t="e">
        <f t="shared" si="121"/>
        <v>#DIV/0!</v>
      </c>
      <c r="FV31" s="197" t="e">
        <f t="shared" si="122"/>
        <v>#DIV/0!</v>
      </c>
      <c r="FW31" s="197" t="e">
        <f t="shared" si="123"/>
        <v>#DIV/0!</v>
      </c>
      <c r="FX31" s="197" t="e">
        <f t="shared" si="124"/>
        <v>#DIV/0!</v>
      </c>
      <c r="FY31" s="197" t="e">
        <f t="shared" si="125"/>
        <v>#DIV/0!</v>
      </c>
      <c r="FZ31" s="197" t="e">
        <f t="shared" si="126"/>
        <v>#DIV/0!</v>
      </c>
      <c r="GA31" s="197" t="e">
        <f t="shared" si="127"/>
        <v>#DIV/0!</v>
      </c>
      <c r="GB31" s="197" t="e">
        <f t="shared" si="128"/>
        <v>#DIV/0!</v>
      </c>
      <c r="GC31" s="197" t="e">
        <f t="shared" si="129"/>
        <v>#DIV/0!</v>
      </c>
      <c r="GD31" s="198" t="e">
        <f t="shared" si="130"/>
        <v>#DIV/0!</v>
      </c>
    </row>
    <row r="32" spans="1:186" ht="15.75" customHeight="1" x14ac:dyDescent="0.15">
      <c r="A32" s="191">
        <v>48</v>
      </c>
      <c r="B32" s="273"/>
      <c r="C32" s="274"/>
      <c r="D32" s="274"/>
      <c r="E32" s="274"/>
      <c r="F32" s="274"/>
      <c r="G32" s="275"/>
      <c r="H32" s="275"/>
      <c r="I32" s="275"/>
      <c r="J32" s="275"/>
      <c r="K32" s="275"/>
      <c r="L32" s="166">
        <v>0</v>
      </c>
      <c r="M32" s="166">
        <v>0</v>
      </c>
      <c r="N32" s="166">
        <v>0</v>
      </c>
      <c r="O32" s="166">
        <v>0</v>
      </c>
      <c r="P32" s="166">
        <v>0</v>
      </c>
      <c r="Q32" s="166">
        <v>0</v>
      </c>
      <c r="R32" s="166">
        <v>0</v>
      </c>
      <c r="S32" s="166">
        <v>0</v>
      </c>
      <c r="T32" s="166">
        <v>0</v>
      </c>
      <c r="U32" s="166">
        <v>0</v>
      </c>
      <c r="V32" s="172">
        <f t="shared" si="6"/>
        <v>0</v>
      </c>
      <c r="W32" s="168">
        <f t="shared" si="7"/>
        <v>0</v>
      </c>
      <c r="X32" s="169">
        <v>0</v>
      </c>
      <c r="Y32" s="170">
        <v>0</v>
      </c>
      <c r="Z32" s="170">
        <v>0</v>
      </c>
      <c r="AA32" s="170">
        <v>0</v>
      </c>
      <c r="AB32" s="170">
        <v>0</v>
      </c>
      <c r="AC32" s="170">
        <v>0</v>
      </c>
      <c r="AD32" s="170">
        <v>0</v>
      </c>
      <c r="AE32" s="170">
        <v>0</v>
      </c>
      <c r="AF32" s="170">
        <v>0</v>
      </c>
      <c r="AG32" s="170">
        <v>0</v>
      </c>
      <c r="AH32" s="169">
        <v>0</v>
      </c>
      <c r="AI32" s="170">
        <v>0</v>
      </c>
      <c r="AJ32" s="170">
        <v>0</v>
      </c>
      <c r="AK32" s="170">
        <v>0</v>
      </c>
      <c r="AL32" s="170">
        <v>0</v>
      </c>
      <c r="AM32" s="170">
        <v>0</v>
      </c>
      <c r="AN32" s="170">
        <v>0</v>
      </c>
      <c r="AO32" s="170">
        <v>0</v>
      </c>
      <c r="AP32" s="170">
        <v>0</v>
      </c>
      <c r="AQ32" s="170">
        <v>0</v>
      </c>
      <c r="AR32" s="171">
        <f t="shared" si="8"/>
        <v>0</v>
      </c>
      <c r="AS32" s="169">
        <v>0</v>
      </c>
      <c r="AT32" s="170">
        <v>0</v>
      </c>
      <c r="AU32" s="170">
        <v>0</v>
      </c>
      <c r="AV32" s="170">
        <v>0</v>
      </c>
      <c r="AW32" s="170">
        <v>0</v>
      </c>
      <c r="AX32" s="170">
        <v>0</v>
      </c>
      <c r="AY32" s="170">
        <v>0</v>
      </c>
      <c r="AZ32" s="170">
        <v>0</v>
      </c>
      <c r="BA32" s="170">
        <v>0</v>
      </c>
      <c r="BB32" s="170">
        <v>0</v>
      </c>
      <c r="BC32" s="169">
        <v>0</v>
      </c>
      <c r="BD32" s="170">
        <v>0</v>
      </c>
      <c r="BE32" s="170">
        <v>0</v>
      </c>
      <c r="BF32" s="170">
        <v>0</v>
      </c>
      <c r="BG32" s="170">
        <v>0</v>
      </c>
      <c r="BH32" s="170">
        <v>0</v>
      </c>
      <c r="BI32" s="170">
        <v>0</v>
      </c>
      <c r="BJ32" s="170">
        <v>0</v>
      </c>
      <c r="BK32" s="170">
        <v>0</v>
      </c>
      <c r="BL32" s="170">
        <v>0</v>
      </c>
      <c r="BM32" s="172" t="e">
        <f t="shared" si="9"/>
        <v>#DIV/0!</v>
      </c>
      <c r="BN32" s="271" t="e">
        <f t="shared" si="10"/>
        <v>#DIV/0!</v>
      </c>
      <c r="BO32" s="169" t="e">
        <f t="shared" si="11"/>
        <v>#DIV/0!</v>
      </c>
      <c r="BP32" s="170" t="e">
        <f t="shared" si="12"/>
        <v>#DIV/0!</v>
      </c>
      <c r="BQ32" s="170" t="e">
        <f t="shared" si="13"/>
        <v>#DIV/0!</v>
      </c>
      <c r="BR32" s="170" t="e">
        <f t="shared" si="14"/>
        <v>#DIV/0!</v>
      </c>
      <c r="BS32" s="170" t="e">
        <f t="shared" si="15"/>
        <v>#DIV/0!</v>
      </c>
      <c r="BT32" s="170" t="e">
        <f t="shared" si="16"/>
        <v>#DIV/0!</v>
      </c>
      <c r="BU32" s="170" t="e">
        <f t="shared" si="17"/>
        <v>#DIV/0!</v>
      </c>
      <c r="BV32" s="170" t="e">
        <f t="shared" si="18"/>
        <v>#DIV/0!</v>
      </c>
      <c r="BW32" s="170" t="e">
        <f t="shared" si="19"/>
        <v>#DIV/0!</v>
      </c>
      <c r="BX32" s="170" t="e">
        <f t="shared" si="20"/>
        <v>#DIV/0!</v>
      </c>
      <c r="BY32" s="169" t="e">
        <f t="shared" si="21"/>
        <v>#DIV/0!</v>
      </c>
      <c r="BZ32" s="170" t="e">
        <f t="shared" si="22"/>
        <v>#DIV/0!</v>
      </c>
      <c r="CA32" s="170" t="e">
        <f t="shared" si="23"/>
        <v>#DIV/0!</v>
      </c>
      <c r="CB32" s="170" t="e">
        <f t="shared" si="24"/>
        <v>#DIV/0!</v>
      </c>
      <c r="CC32" s="170" t="e">
        <f t="shared" si="25"/>
        <v>#DIV/0!</v>
      </c>
      <c r="CD32" s="170" t="e">
        <f t="shared" si="26"/>
        <v>#DIV/0!</v>
      </c>
      <c r="CE32" s="170" t="e">
        <f t="shared" si="27"/>
        <v>#DIV/0!</v>
      </c>
      <c r="CF32" s="170" t="e">
        <f t="shared" si="28"/>
        <v>#DIV/0!</v>
      </c>
      <c r="CG32" s="170" t="e">
        <f t="shared" si="29"/>
        <v>#DIV/0!</v>
      </c>
      <c r="CH32" s="170" t="e">
        <f t="shared" si="30"/>
        <v>#DIV/0!</v>
      </c>
      <c r="CI32" s="174" t="e">
        <f t="shared" si="31"/>
        <v>#DIV/0!</v>
      </c>
      <c r="CJ32" s="169" t="e">
        <f t="shared" si="32"/>
        <v>#DIV/0!</v>
      </c>
      <c r="CK32" s="170" t="e">
        <f t="shared" si="33"/>
        <v>#DIV/0!</v>
      </c>
      <c r="CL32" s="170" t="e">
        <f t="shared" si="34"/>
        <v>#DIV/0!</v>
      </c>
      <c r="CM32" s="170" t="e">
        <f t="shared" si="35"/>
        <v>#DIV/0!</v>
      </c>
      <c r="CN32" s="170" t="e">
        <f t="shared" si="36"/>
        <v>#DIV/0!</v>
      </c>
      <c r="CO32" s="170" t="e">
        <f t="shared" si="37"/>
        <v>#DIV/0!</v>
      </c>
      <c r="CP32" s="170" t="e">
        <f t="shared" si="38"/>
        <v>#DIV/0!</v>
      </c>
      <c r="CQ32" s="170" t="e">
        <f t="shared" si="39"/>
        <v>#DIV/0!</v>
      </c>
      <c r="CR32" s="170" t="e">
        <f t="shared" si="40"/>
        <v>#DIV/0!</v>
      </c>
      <c r="CS32" s="170" t="e">
        <f t="shared" si="41"/>
        <v>#DIV/0!</v>
      </c>
      <c r="CT32" s="169" t="e">
        <f t="shared" si="42"/>
        <v>#DIV/0!</v>
      </c>
      <c r="CU32" s="170" t="e">
        <f t="shared" si="43"/>
        <v>#DIV/0!</v>
      </c>
      <c r="CV32" s="170" t="e">
        <f t="shared" si="44"/>
        <v>#DIV/0!</v>
      </c>
      <c r="CW32" s="170" t="e">
        <f t="shared" si="45"/>
        <v>#DIV/0!</v>
      </c>
      <c r="CX32" s="170" t="e">
        <f t="shared" si="46"/>
        <v>#DIV/0!</v>
      </c>
      <c r="CY32" s="170" t="e">
        <f t="shared" si="47"/>
        <v>#DIV/0!</v>
      </c>
      <c r="CZ32" s="170" t="e">
        <f t="shared" si="48"/>
        <v>#DIV/0!</v>
      </c>
      <c r="DA32" s="170" t="e">
        <f t="shared" si="49"/>
        <v>#DIV/0!</v>
      </c>
      <c r="DB32" s="170" t="e">
        <f t="shared" si="50"/>
        <v>#DIV/0!</v>
      </c>
      <c r="DC32" s="170" t="e">
        <f t="shared" si="51"/>
        <v>#DIV/0!</v>
      </c>
      <c r="DD32" s="175" t="e">
        <f t="shared" si="52"/>
        <v>#DIV/0!</v>
      </c>
      <c r="DE32" s="176" t="e">
        <f t="shared" si="53"/>
        <v>#DIV/0!</v>
      </c>
      <c r="DF32" s="177" t="e">
        <f t="shared" si="54"/>
        <v>#DIV/0!</v>
      </c>
      <c r="DG32" s="166" t="e">
        <f t="shared" si="55"/>
        <v>#DIV/0!</v>
      </c>
      <c r="DH32" s="166" t="e">
        <f t="shared" si="56"/>
        <v>#DIV/0!</v>
      </c>
      <c r="DI32" s="166" t="e">
        <f t="shared" si="57"/>
        <v>#DIV/0!</v>
      </c>
      <c r="DJ32" s="166" t="e">
        <f t="shared" si="58"/>
        <v>#DIV/0!</v>
      </c>
      <c r="DK32" s="166" t="e">
        <f t="shared" si="59"/>
        <v>#DIV/0!</v>
      </c>
      <c r="DL32" s="166" t="e">
        <f t="shared" si="60"/>
        <v>#DIV/0!</v>
      </c>
      <c r="DM32" s="166" t="e">
        <f t="shared" si="61"/>
        <v>#DIV/0!</v>
      </c>
      <c r="DN32" s="166" t="e">
        <f t="shared" si="62"/>
        <v>#DIV/0!</v>
      </c>
      <c r="DO32" s="166" t="e">
        <f t="shared" si="63"/>
        <v>#DIV/0!</v>
      </c>
      <c r="DP32" s="177" t="e">
        <f t="shared" si="64"/>
        <v>#DIV/0!</v>
      </c>
      <c r="DQ32" s="166" t="e">
        <f t="shared" si="65"/>
        <v>#DIV/0!</v>
      </c>
      <c r="DR32" s="166" t="e">
        <f t="shared" si="66"/>
        <v>#DIV/0!</v>
      </c>
      <c r="DS32" s="166" t="e">
        <f t="shared" si="67"/>
        <v>#DIV/0!</v>
      </c>
      <c r="DT32" s="166" t="e">
        <f t="shared" si="68"/>
        <v>#DIV/0!</v>
      </c>
      <c r="DU32" s="166" t="e">
        <f t="shared" si="69"/>
        <v>#DIV/0!</v>
      </c>
      <c r="DV32" s="166" t="e">
        <f t="shared" si="70"/>
        <v>#DIV/0!</v>
      </c>
      <c r="DW32" s="166" t="e">
        <f t="shared" si="71"/>
        <v>#DIV/0!</v>
      </c>
      <c r="DX32" s="166" t="e">
        <f t="shared" si="72"/>
        <v>#DIV/0!</v>
      </c>
      <c r="DY32" s="166" t="e">
        <f t="shared" si="73"/>
        <v>#DIV/0!</v>
      </c>
      <c r="DZ32" s="178" t="e">
        <f t="shared" si="74"/>
        <v>#DIV/0!</v>
      </c>
      <c r="EA32" s="177" t="e">
        <f t="shared" si="75"/>
        <v>#DIV/0!</v>
      </c>
      <c r="EB32" s="166" t="e">
        <f t="shared" si="76"/>
        <v>#DIV/0!</v>
      </c>
      <c r="EC32" s="166" t="e">
        <f t="shared" si="77"/>
        <v>#DIV/0!</v>
      </c>
      <c r="ED32" s="166" t="e">
        <f t="shared" si="78"/>
        <v>#DIV/0!</v>
      </c>
      <c r="EE32" s="166" t="e">
        <f t="shared" si="79"/>
        <v>#DIV/0!</v>
      </c>
      <c r="EF32" s="166" t="e">
        <f t="shared" si="80"/>
        <v>#DIV/0!</v>
      </c>
      <c r="EG32" s="166" t="e">
        <f t="shared" si="81"/>
        <v>#DIV/0!</v>
      </c>
      <c r="EH32" s="166" t="e">
        <f t="shared" si="82"/>
        <v>#DIV/0!</v>
      </c>
      <c r="EI32" s="166" t="e">
        <f t="shared" si="83"/>
        <v>#DIV/0!</v>
      </c>
      <c r="EJ32" s="166" t="e">
        <f t="shared" si="84"/>
        <v>#DIV/0!</v>
      </c>
      <c r="EK32" s="177" t="e">
        <f t="shared" si="85"/>
        <v>#DIV/0!</v>
      </c>
      <c r="EL32" s="166" t="e">
        <f t="shared" si="86"/>
        <v>#DIV/0!</v>
      </c>
      <c r="EM32" s="166" t="e">
        <f t="shared" si="87"/>
        <v>#DIV/0!</v>
      </c>
      <c r="EN32" s="166" t="e">
        <f t="shared" si="88"/>
        <v>#DIV/0!</v>
      </c>
      <c r="EO32" s="276" t="e">
        <f t="shared" si="89"/>
        <v>#DIV/0!</v>
      </c>
      <c r="EP32" s="166" t="e">
        <f t="shared" si="90"/>
        <v>#DIV/0!</v>
      </c>
      <c r="EQ32" s="166" t="e">
        <f t="shared" si="91"/>
        <v>#DIV/0!</v>
      </c>
      <c r="ER32" s="166" t="e">
        <f t="shared" si="92"/>
        <v>#DIV/0!</v>
      </c>
      <c r="ES32" s="166" t="e">
        <f t="shared" si="93"/>
        <v>#DIV/0!</v>
      </c>
      <c r="ET32" s="179" t="e">
        <f t="shared" si="94"/>
        <v>#DIV/0!</v>
      </c>
      <c r="EW32" s="1713"/>
      <c r="EX32" s="195" t="e">
        <f t="shared" si="98"/>
        <v>#DIV/0!</v>
      </c>
      <c r="EY32" s="278" t="e">
        <f t="shared" si="99"/>
        <v>#DIV/0!</v>
      </c>
      <c r="EZ32" s="278" t="e">
        <f t="shared" si="100"/>
        <v>#DIV/0!</v>
      </c>
      <c r="FA32" s="278" t="e">
        <f t="shared" si="101"/>
        <v>#DIV/0!</v>
      </c>
      <c r="FB32" s="278" t="e">
        <f t="shared" si="102"/>
        <v>#DIV/0!</v>
      </c>
      <c r="FC32" s="278" t="e">
        <f t="shared" si="103"/>
        <v>#DIV/0!</v>
      </c>
      <c r="FD32" s="278" t="e">
        <f t="shared" si="104"/>
        <v>#DIV/0!</v>
      </c>
      <c r="FE32" s="278" t="e">
        <f t="shared" si="105"/>
        <v>#DIV/0!</v>
      </c>
      <c r="FF32" s="278" t="e">
        <f t="shared" si="106"/>
        <v>#DIV/0!</v>
      </c>
      <c r="FG32" s="278" t="e">
        <f t="shared" si="107"/>
        <v>#DIV/0!</v>
      </c>
      <c r="FH32" s="278" t="e">
        <f t="shared" si="108"/>
        <v>#DIV/0!</v>
      </c>
      <c r="FI32" s="279" t="e">
        <f t="shared" si="109"/>
        <v>#DIV/0!</v>
      </c>
      <c r="FJ32" s="200" t="e">
        <f t="shared" si="110"/>
        <v>#DIV/0!</v>
      </c>
      <c r="FK32" s="201" t="e">
        <f t="shared" si="111"/>
        <v>#DIV/0!</v>
      </c>
      <c r="FL32" s="201" t="e">
        <f t="shared" si="112"/>
        <v>#DIV/0!</v>
      </c>
      <c r="FM32" s="201" t="e">
        <f t="shared" si="113"/>
        <v>#DIV/0!</v>
      </c>
      <c r="FN32" s="201" t="e">
        <f t="shared" si="114"/>
        <v>#DIV/0!</v>
      </c>
      <c r="FO32" s="201" t="e">
        <f t="shared" si="115"/>
        <v>#DIV/0!</v>
      </c>
      <c r="FP32" s="201" t="e">
        <f t="shared" si="116"/>
        <v>#DIV/0!</v>
      </c>
      <c r="FQ32" s="201" t="e">
        <f t="shared" si="117"/>
        <v>#DIV/0!</v>
      </c>
      <c r="FR32" s="201" t="e">
        <f t="shared" si="118"/>
        <v>#DIV/0!</v>
      </c>
      <c r="FS32" s="201" t="e">
        <f t="shared" si="119"/>
        <v>#DIV/0!</v>
      </c>
      <c r="FT32" s="280" t="e">
        <f t="shared" si="120"/>
        <v>#DIV/0!</v>
      </c>
      <c r="FU32" s="281" t="e">
        <f t="shared" si="121"/>
        <v>#DIV/0!</v>
      </c>
      <c r="FV32" s="197" t="e">
        <f t="shared" si="122"/>
        <v>#DIV/0!</v>
      </c>
      <c r="FW32" s="197" t="e">
        <f t="shared" si="123"/>
        <v>#DIV/0!</v>
      </c>
      <c r="FX32" s="197" t="e">
        <f t="shared" si="124"/>
        <v>#DIV/0!</v>
      </c>
      <c r="FY32" s="197" t="e">
        <f t="shared" si="125"/>
        <v>#DIV/0!</v>
      </c>
      <c r="FZ32" s="197" t="e">
        <f t="shared" si="126"/>
        <v>#DIV/0!</v>
      </c>
      <c r="GA32" s="197" t="e">
        <f t="shared" si="127"/>
        <v>#DIV/0!</v>
      </c>
      <c r="GB32" s="197" t="e">
        <f t="shared" si="128"/>
        <v>#DIV/0!</v>
      </c>
      <c r="GC32" s="197" t="e">
        <f t="shared" si="129"/>
        <v>#DIV/0!</v>
      </c>
      <c r="GD32" s="198" t="e">
        <f t="shared" si="130"/>
        <v>#DIV/0!</v>
      </c>
    </row>
    <row r="33" spans="1:186" ht="15.75" customHeight="1" x14ac:dyDescent="0.15">
      <c r="A33" s="191">
        <v>50</v>
      </c>
      <c r="B33" s="273"/>
      <c r="C33" s="274"/>
      <c r="D33" s="274"/>
      <c r="E33" s="274"/>
      <c r="F33" s="274"/>
      <c r="G33" s="275"/>
      <c r="H33" s="275"/>
      <c r="I33" s="275"/>
      <c r="J33" s="275"/>
      <c r="K33" s="275"/>
      <c r="L33" s="166">
        <v>0</v>
      </c>
      <c r="M33" s="166">
        <v>0</v>
      </c>
      <c r="N33" s="166">
        <v>0</v>
      </c>
      <c r="O33" s="166">
        <v>0</v>
      </c>
      <c r="P33" s="166">
        <v>0</v>
      </c>
      <c r="Q33" s="166">
        <v>0</v>
      </c>
      <c r="R33" s="166">
        <v>0</v>
      </c>
      <c r="S33" s="166">
        <v>0</v>
      </c>
      <c r="T33" s="166">
        <v>0</v>
      </c>
      <c r="U33" s="166">
        <v>0</v>
      </c>
      <c r="V33" s="172">
        <f t="shared" si="6"/>
        <v>0</v>
      </c>
      <c r="W33" s="168">
        <f t="shared" si="7"/>
        <v>0</v>
      </c>
      <c r="X33" s="169">
        <v>0</v>
      </c>
      <c r="Y33" s="170">
        <v>0</v>
      </c>
      <c r="Z33" s="170">
        <v>0</v>
      </c>
      <c r="AA33" s="170">
        <v>0</v>
      </c>
      <c r="AB33" s="170">
        <v>0</v>
      </c>
      <c r="AC33" s="170">
        <v>0</v>
      </c>
      <c r="AD33" s="170">
        <v>0</v>
      </c>
      <c r="AE33" s="170">
        <v>0</v>
      </c>
      <c r="AF33" s="170">
        <v>0</v>
      </c>
      <c r="AG33" s="170">
        <v>0</v>
      </c>
      <c r="AH33" s="169">
        <v>0</v>
      </c>
      <c r="AI33" s="170">
        <v>0</v>
      </c>
      <c r="AJ33" s="170">
        <v>0</v>
      </c>
      <c r="AK33" s="170">
        <v>0</v>
      </c>
      <c r="AL33" s="170">
        <v>0</v>
      </c>
      <c r="AM33" s="170">
        <v>0</v>
      </c>
      <c r="AN33" s="170">
        <v>0</v>
      </c>
      <c r="AO33" s="170">
        <v>0</v>
      </c>
      <c r="AP33" s="170">
        <v>0</v>
      </c>
      <c r="AQ33" s="170">
        <v>0</v>
      </c>
      <c r="AR33" s="171">
        <f t="shared" si="8"/>
        <v>0</v>
      </c>
      <c r="AS33" s="169">
        <v>0</v>
      </c>
      <c r="AT33" s="170">
        <v>0</v>
      </c>
      <c r="AU33" s="170">
        <v>0</v>
      </c>
      <c r="AV33" s="170">
        <v>0</v>
      </c>
      <c r="AW33" s="170">
        <v>0</v>
      </c>
      <c r="AX33" s="170">
        <v>0</v>
      </c>
      <c r="AY33" s="170">
        <v>0</v>
      </c>
      <c r="AZ33" s="170">
        <v>0</v>
      </c>
      <c r="BA33" s="170">
        <v>0</v>
      </c>
      <c r="BB33" s="170">
        <v>0</v>
      </c>
      <c r="BC33" s="169">
        <v>0</v>
      </c>
      <c r="BD33" s="170">
        <v>0</v>
      </c>
      <c r="BE33" s="170">
        <v>0</v>
      </c>
      <c r="BF33" s="170">
        <v>0</v>
      </c>
      <c r="BG33" s="170">
        <v>0</v>
      </c>
      <c r="BH33" s="170">
        <v>0</v>
      </c>
      <c r="BI33" s="170">
        <v>0</v>
      </c>
      <c r="BJ33" s="170">
        <v>0</v>
      </c>
      <c r="BK33" s="170">
        <v>0</v>
      </c>
      <c r="BL33" s="170">
        <v>0</v>
      </c>
      <c r="BM33" s="172" t="e">
        <f t="shared" si="9"/>
        <v>#DIV/0!</v>
      </c>
      <c r="BN33" s="271" t="e">
        <f t="shared" si="10"/>
        <v>#DIV/0!</v>
      </c>
      <c r="BO33" s="169" t="e">
        <f t="shared" si="11"/>
        <v>#DIV/0!</v>
      </c>
      <c r="BP33" s="170" t="e">
        <f t="shared" si="12"/>
        <v>#DIV/0!</v>
      </c>
      <c r="BQ33" s="170" t="e">
        <f t="shared" si="13"/>
        <v>#DIV/0!</v>
      </c>
      <c r="BR33" s="170" t="e">
        <f t="shared" si="14"/>
        <v>#DIV/0!</v>
      </c>
      <c r="BS33" s="170" t="e">
        <f t="shared" si="15"/>
        <v>#DIV/0!</v>
      </c>
      <c r="BT33" s="170" t="e">
        <f t="shared" si="16"/>
        <v>#DIV/0!</v>
      </c>
      <c r="BU33" s="170" t="e">
        <f t="shared" si="17"/>
        <v>#DIV/0!</v>
      </c>
      <c r="BV33" s="170" t="e">
        <f t="shared" si="18"/>
        <v>#DIV/0!</v>
      </c>
      <c r="BW33" s="170" t="e">
        <f t="shared" si="19"/>
        <v>#DIV/0!</v>
      </c>
      <c r="BX33" s="170" t="e">
        <f t="shared" si="20"/>
        <v>#DIV/0!</v>
      </c>
      <c r="BY33" s="169" t="e">
        <f t="shared" si="21"/>
        <v>#DIV/0!</v>
      </c>
      <c r="BZ33" s="170" t="e">
        <f t="shared" si="22"/>
        <v>#DIV/0!</v>
      </c>
      <c r="CA33" s="170" t="e">
        <f t="shared" si="23"/>
        <v>#DIV/0!</v>
      </c>
      <c r="CB33" s="170" t="e">
        <f t="shared" si="24"/>
        <v>#DIV/0!</v>
      </c>
      <c r="CC33" s="170" t="e">
        <f t="shared" si="25"/>
        <v>#DIV/0!</v>
      </c>
      <c r="CD33" s="170" t="e">
        <f t="shared" si="26"/>
        <v>#DIV/0!</v>
      </c>
      <c r="CE33" s="170" t="e">
        <f t="shared" si="27"/>
        <v>#DIV/0!</v>
      </c>
      <c r="CF33" s="170" t="e">
        <f t="shared" si="28"/>
        <v>#DIV/0!</v>
      </c>
      <c r="CG33" s="170" t="e">
        <f t="shared" si="29"/>
        <v>#DIV/0!</v>
      </c>
      <c r="CH33" s="170" t="e">
        <f t="shared" si="30"/>
        <v>#DIV/0!</v>
      </c>
      <c r="CI33" s="174" t="e">
        <f t="shared" si="31"/>
        <v>#DIV/0!</v>
      </c>
      <c r="CJ33" s="169" t="e">
        <f t="shared" si="32"/>
        <v>#DIV/0!</v>
      </c>
      <c r="CK33" s="170" t="e">
        <f t="shared" si="33"/>
        <v>#DIV/0!</v>
      </c>
      <c r="CL33" s="170" t="e">
        <f t="shared" si="34"/>
        <v>#DIV/0!</v>
      </c>
      <c r="CM33" s="170" t="e">
        <f t="shared" si="35"/>
        <v>#DIV/0!</v>
      </c>
      <c r="CN33" s="170" t="e">
        <f t="shared" si="36"/>
        <v>#DIV/0!</v>
      </c>
      <c r="CO33" s="170" t="e">
        <f t="shared" si="37"/>
        <v>#DIV/0!</v>
      </c>
      <c r="CP33" s="170" t="e">
        <f t="shared" si="38"/>
        <v>#DIV/0!</v>
      </c>
      <c r="CQ33" s="170" t="e">
        <f t="shared" si="39"/>
        <v>#DIV/0!</v>
      </c>
      <c r="CR33" s="170" t="e">
        <f t="shared" si="40"/>
        <v>#DIV/0!</v>
      </c>
      <c r="CS33" s="170" t="e">
        <f t="shared" si="41"/>
        <v>#DIV/0!</v>
      </c>
      <c r="CT33" s="169" t="e">
        <f t="shared" si="42"/>
        <v>#DIV/0!</v>
      </c>
      <c r="CU33" s="170" t="e">
        <f t="shared" si="43"/>
        <v>#DIV/0!</v>
      </c>
      <c r="CV33" s="170" t="e">
        <f t="shared" si="44"/>
        <v>#DIV/0!</v>
      </c>
      <c r="CW33" s="170" t="e">
        <f t="shared" si="45"/>
        <v>#DIV/0!</v>
      </c>
      <c r="CX33" s="170" t="e">
        <f t="shared" si="46"/>
        <v>#DIV/0!</v>
      </c>
      <c r="CY33" s="170" t="e">
        <f t="shared" si="47"/>
        <v>#DIV/0!</v>
      </c>
      <c r="CZ33" s="170" t="e">
        <f t="shared" si="48"/>
        <v>#DIV/0!</v>
      </c>
      <c r="DA33" s="170" t="e">
        <f t="shared" si="49"/>
        <v>#DIV/0!</v>
      </c>
      <c r="DB33" s="170" t="e">
        <f t="shared" si="50"/>
        <v>#DIV/0!</v>
      </c>
      <c r="DC33" s="170" t="e">
        <f t="shared" si="51"/>
        <v>#DIV/0!</v>
      </c>
      <c r="DD33" s="175" t="e">
        <f t="shared" si="52"/>
        <v>#DIV/0!</v>
      </c>
      <c r="DE33" s="176" t="e">
        <f t="shared" si="53"/>
        <v>#DIV/0!</v>
      </c>
      <c r="DF33" s="177" t="e">
        <f t="shared" si="54"/>
        <v>#DIV/0!</v>
      </c>
      <c r="DG33" s="166" t="e">
        <f t="shared" si="55"/>
        <v>#DIV/0!</v>
      </c>
      <c r="DH33" s="166" t="e">
        <f t="shared" si="56"/>
        <v>#DIV/0!</v>
      </c>
      <c r="DI33" s="166" t="e">
        <f t="shared" si="57"/>
        <v>#DIV/0!</v>
      </c>
      <c r="DJ33" s="166" t="e">
        <f t="shared" si="58"/>
        <v>#DIV/0!</v>
      </c>
      <c r="DK33" s="166" t="e">
        <f t="shared" si="59"/>
        <v>#DIV/0!</v>
      </c>
      <c r="DL33" s="166" t="e">
        <f t="shared" si="60"/>
        <v>#DIV/0!</v>
      </c>
      <c r="DM33" s="166" t="e">
        <f t="shared" si="61"/>
        <v>#DIV/0!</v>
      </c>
      <c r="DN33" s="166" t="e">
        <f t="shared" si="62"/>
        <v>#DIV/0!</v>
      </c>
      <c r="DO33" s="166" t="e">
        <f t="shared" si="63"/>
        <v>#DIV/0!</v>
      </c>
      <c r="DP33" s="177" t="e">
        <f t="shared" si="64"/>
        <v>#DIV/0!</v>
      </c>
      <c r="DQ33" s="166" t="e">
        <f t="shared" si="65"/>
        <v>#DIV/0!</v>
      </c>
      <c r="DR33" s="166" t="e">
        <f t="shared" si="66"/>
        <v>#DIV/0!</v>
      </c>
      <c r="DS33" s="166" t="e">
        <f t="shared" si="67"/>
        <v>#DIV/0!</v>
      </c>
      <c r="DT33" s="166" t="e">
        <f t="shared" si="68"/>
        <v>#DIV/0!</v>
      </c>
      <c r="DU33" s="166" t="e">
        <f t="shared" si="69"/>
        <v>#DIV/0!</v>
      </c>
      <c r="DV33" s="166" t="e">
        <f t="shared" si="70"/>
        <v>#DIV/0!</v>
      </c>
      <c r="DW33" s="166" t="e">
        <f t="shared" si="71"/>
        <v>#DIV/0!</v>
      </c>
      <c r="DX33" s="166" t="e">
        <f t="shared" si="72"/>
        <v>#DIV/0!</v>
      </c>
      <c r="DY33" s="166" t="e">
        <f t="shared" si="73"/>
        <v>#DIV/0!</v>
      </c>
      <c r="DZ33" s="178" t="e">
        <f t="shared" si="74"/>
        <v>#DIV/0!</v>
      </c>
      <c r="EA33" s="177" t="e">
        <f t="shared" si="75"/>
        <v>#DIV/0!</v>
      </c>
      <c r="EB33" s="166" t="e">
        <f t="shared" si="76"/>
        <v>#DIV/0!</v>
      </c>
      <c r="EC33" s="166" t="e">
        <f t="shared" si="77"/>
        <v>#DIV/0!</v>
      </c>
      <c r="ED33" s="166" t="e">
        <f t="shared" si="78"/>
        <v>#DIV/0!</v>
      </c>
      <c r="EE33" s="166" t="e">
        <f t="shared" si="79"/>
        <v>#DIV/0!</v>
      </c>
      <c r="EF33" s="166" t="e">
        <f t="shared" si="80"/>
        <v>#DIV/0!</v>
      </c>
      <c r="EG33" s="166" t="e">
        <f t="shared" si="81"/>
        <v>#DIV/0!</v>
      </c>
      <c r="EH33" s="166" t="e">
        <f t="shared" si="82"/>
        <v>#DIV/0!</v>
      </c>
      <c r="EI33" s="166" t="e">
        <f t="shared" si="83"/>
        <v>#DIV/0!</v>
      </c>
      <c r="EJ33" s="166" t="e">
        <f t="shared" si="84"/>
        <v>#DIV/0!</v>
      </c>
      <c r="EK33" s="177" t="e">
        <f t="shared" si="85"/>
        <v>#DIV/0!</v>
      </c>
      <c r="EL33" s="166" t="e">
        <f t="shared" si="86"/>
        <v>#DIV/0!</v>
      </c>
      <c r="EM33" s="166" t="e">
        <f t="shared" si="87"/>
        <v>#DIV/0!</v>
      </c>
      <c r="EN33" s="166" t="e">
        <f t="shared" si="88"/>
        <v>#DIV/0!</v>
      </c>
      <c r="EO33" s="276" t="e">
        <f t="shared" si="89"/>
        <v>#DIV/0!</v>
      </c>
      <c r="EP33" s="166" t="e">
        <f t="shared" si="90"/>
        <v>#DIV/0!</v>
      </c>
      <c r="EQ33" s="166" t="e">
        <f t="shared" si="91"/>
        <v>#DIV/0!</v>
      </c>
      <c r="ER33" s="166" t="e">
        <f t="shared" si="92"/>
        <v>#DIV/0!</v>
      </c>
      <c r="ES33" s="166" t="e">
        <f t="shared" si="93"/>
        <v>#DIV/0!</v>
      </c>
      <c r="ET33" s="179" t="e">
        <f t="shared" si="94"/>
        <v>#DIV/0!</v>
      </c>
      <c r="EW33" s="1713"/>
      <c r="EX33" s="195" t="e">
        <f t="shared" si="98"/>
        <v>#DIV/0!</v>
      </c>
      <c r="EY33" s="278" t="e">
        <f t="shared" si="99"/>
        <v>#DIV/0!</v>
      </c>
      <c r="EZ33" s="278" t="e">
        <f t="shared" si="100"/>
        <v>#DIV/0!</v>
      </c>
      <c r="FA33" s="278" t="e">
        <f t="shared" si="101"/>
        <v>#DIV/0!</v>
      </c>
      <c r="FB33" s="278" t="e">
        <f t="shared" si="102"/>
        <v>#DIV/0!</v>
      </c>
      <c r="FC33" s="278" t="e">
        <f t="shared" si="103"/>
        <v>#DIV/0!</v>
      </c>
      <c r="FD33" s="278" t="e">
        <f t="shared" si="104"/>
        <v>#DIV/0!</v>
      </c>
      <c r="FE33" s="278" t="e">
        <f t="shared" si="105"/>
        <v>#DIV/0!</v>
      </c>
      <c r="FF33" s="278" t="e">
        <f t="shared" si="106"/>
        <v>#DIV/0!</v>
      </c>
      <c r="FG33" s="278" t="e">
        <f t="shared" si="107"/>
        <v>#DIV/0!</v>
      </c>
      <c r="FH33" s="278" t="e">
        <f t="shared" si="108"/>
        <v>#DIV/0!</v>
      </c>
      <c r="FI33" s="279" t="e">
        <f t="shared" si="109"/>
        <v>#DIV/0!</v>
      </c>
      <c r="FJ33" s="200" t="e">
        <f t="shared" si="110"/>
        <v>#DIV/0!</v>
      </c>
      <c r="FK33" s="201" t="e">
        <f t="shared" si="111"/>
        <v>#DIV/0!</v>
      </c>
      <c r="FL33" s="201" t="e">
        <f t="shared" si="112"/>
        <v>#DIV/0!</v>
      </c>
      <c r="FM33" s="201" t="e">
        <f t="shared" si="113"/>
        <v>#DIV/0!</v>
      </c>
      <c r="FN33" s="201" t="e">
        <f t="shared" si="114"/>
        <v>#DIV/0!</v>
      </c>
      <c r="FO33" s="201" t="e">
        <f t="shared" si="115"/>
        <v>#DIV/0!</v>
      </c>
      <c r="FP33" s="201" t="e">
        <f t="shared" si="116"/>
        <v>#DIV/0!</v>
      </c>
      <c r="FQ33" s="201" t="e">
        <f t="shared" si="117"/>
        <v>#DIV/0!</v>
      </c>
      <c r="FR33" s="201" t="e">
        <f t="shared" si="118"/>
        <v>#DIV/0!</v>
      </c>
      <c r="FS33" s="201" t="e">
        <f t="shared" si="119"/>
        <v>#DIV/0!</v>
      </c>
      <c r="FT33" s="280" t="e">
        <f t="shared" si="120"/>
        <v>#DIV/0!</v>
      </c>
      <c r="FU33" s="281" t="e">
        <f t="shared" si="121"/>
        <v>#DIV/0!</v>
      </c>
      <c r="FV33" s="197" t="e">
        <f t="shared" si="122"/>
        <v>#DIV/0!</v>
      </c>
      <c r="FW33" s="197" t="e">
        <f t="shared" si="123"/>
        <v>#DIV/0!</v>
      </c>
      <c r="FX33" s="197" t="e">
        <f t="shared" si="124"/>
        <v>#DIV/0!</v>
      </c>
      <c r="FY33" s="197" t="e">
        <f t="shared" si="125"/>
        <v>#DIV/0!</v>
      </c>
      <c r="FZ33" s="197" t="e">
        <f t="shared" si="126"/>
        <v>#DIV/0!</v>
      </c>
      <c r="GA33" s="197" t="e">
        <f t="shared" si="127"/>
        <v>#DIV/0!</v>
      </c>
      <c r="GB33" s="197" t="e">
        <f t="shared" si="128"/>
        <v>#DIV/0!</v>
      </c>
      <c r="GC33" s="197" t="e">
        <f t="shared" si="129"/>
        <v>#DIV/0!</v>
      </c>
      <c r="GD33" s="198" t="e">
        <f t="shared" si="130"/>
        <v>#DIV/0!</v>
      </c>
    </row>
    <row r="34" spans="1:186" ht="15.75" customHeight="1" x14ac:dyDescent="0.15">
      <c r="A34" s="191">
        <v>52</v>
      </c>
      <c r="B34" s="273"/>
      <c r="C34" s="274"/>
      <c r="D34" s="274"/>
      <c r="E34" s="274"/>
      <c r="F34" s="274"/>
      <c r="G34" s="275"/>
      <c r="H34" s="275"/>
      <c r="I34" s="275"/>
      <c r="J34" s="275"/>
      <c r="K34" s="275"/>
      <c r="L34" s="166">
        <v>0</v>
      </c>
      <c r="M34" s="166">
        <v>0</v>
      </c>
      <c r="N34" s="166">
        <v>0</v>
      </c>
      <c r="O34" s="166">
        <v>0</v>
      </c>
      <c r="P34" s="166">
        <v>0</v>
      </c>
      <c r="Q34" s="166">
        <v>0</v>
      </c>
      <c r="R34" s="166">
        <v>0</v>
      </c>
      <c r="S34" s="166">
        <v>0</v>
      </c>
      <c r="T34" s="166">
        <v>0</v>
      </c>
      <c r="U34" s="166">
        <v>0</v>
      </c>
      <c r="V34" s="172">
        <f t="shared" si="6"/>
        <v>0</v>
      </c>
      <c r="W34" s="168">
        <f t="shared" si="7"/>
        <v>0</v>
      </c>
      <c r="X34" s="169">
        <v>0</v>
      </c>
      <c r="Y34" s="170">
        <v>0</v>
      </c>
      <c r="Z34" s="170">
        <v>0</v>
      </c>
      <c r="AA34" s="170">
        <v>0</v>
      </c>
      <c r="AB34" s="170">
        <v>0</v>
      </c>
      <c r="AC34" s="170">
        <v>0</v>
      </c>
      <c r="AD34" s="170">
        <v>0</v>
      </c>
      <c r="AE34" s="170">
        <v>0</v>
      </c>
      <c r="AF34" s="170">
        <v>0</v>
      </c>
      <c r="AG34" s="170">
        <v>0</v>
      </c>
      <c r="AH34" s="169">
        <v>0</v>
      </c>
      <c r="AI34" s="170">
        <v>0</v>
      </c>
      <c r="AJ34" s="170">
        <v>0</v>
      </c>
      <c r="AK34" s="170">
        <v>0</v>
      </c>
      <c r="AL34" s="170">
        <v>0</v>
      </c>
      <c r="AM34" s="170">
        <v>0</v>
      </c>
      <c r="AN34" s="170">
        <v>0</v>
      </c>
      <c r="AO34" s="170">
        <v>0</v>
      </c>
      <c r="AP34" s="170">
        <v>0</v>
      </c>
      <c r="AQ34" s="170">
        <v>0</v>
      </c>
      <c r="AR34" s="171">
        <f t="shared" si="8"/>
        <v>0</v>
      </c>
      <c r="AS34" s="169">
        <v>0</v>
      </c>
      <c r="AT34" s="170">
        <v>0</v>
      </c>
      <c r="AU34" s="170">
        <v>0</v>
      </c>
      <c r="AV34" s="170">
        <v>0</v>
      </c>
      <c r="AW34" s="170">
        <v>0</v>
      </c>
      <c r="AX34" s="170">
        <v>0</v>
      </c>
      <c r="AY34" s="170">
        <v>0</v>
      </c>
      <c r="AZ34" s="170">
        <v>0</v>
      </c>
      <c r="BA34" s="170">
        <v>0</v>
      </c>
      <c r="BB34" s="170">
        <v>0</v>
      </c>
      <c r="BC34" s="169">
        <v>0</v>
      </c>
      <c r="BD34" s="170">
        <v>0</v>
      </c>
      <c r="BE34" s="170">
        <v>0</v>
      </c>
      <c r="BF34" s="170">
        <v>0</v>
      </c>
      <c r="BG34" s="170">
        <v>0</v>
      </c>
      <c r="BH34" s="170">
        <v>0</v>
      </c>
      <c r="BI34" s="170">
        <v>0</v>
      </c>
      <c r="BJ34" s="170">
        <v>0</v>
      </c>
      <c r="BK34" s="170">
        <v>0</v>
      </c>
      <c r="BL34" s="170">
        <v>0</v>
      </c>
      <c r="BM34" s="172" t="e">
        <f t="shared" si="9"/>
        <v>#DIV/0!</v>
      </c>
      <c r="BN34" s="271" t="e">
        <f t="shared" si="10"/>
        <v>#DIV/0!</v>
      </c>
      <c r="BO34" s="169" t="e">
        <f t="shared" si="11"/>
        <v>#DIV/0!</v>
      </c>
      <c r="BP34" s="170" t="e">
        <f t="shared" si="12"/>
        <v>#DIV/0!</v>
      </c>
      <c r="BQ34" s="170" t="e">
        <f t="shared" si="13"/>
        <v>#DIV/0!</v>
      </c>
      <c r="BR34" s="170" t="e">
        <f t="shared" si="14"/>
        <v>#DIV/0!</v>
      </c>
      <c r="BS34" s="170" t="e">
        <f t="shared" si="15"/>
        <v>#DIV/0!</v>
      </c>
      <c r="BT34" s="170" t="e">
        <f t="shared" si="16"/>
        <v>#DIV/0!</v>
      </c>
      <c r="BU34" s="170" t="e">
        <f t="shared" si="17"/>
        <v>#DIV/0!</v>
      </c>
      <c r="BV34" s="170" t="e">
        <f t="shared" si="18"/>
        <v>#DIV/0!</v>
      </c>
      <c r="BW34" s="170" t="e">
        <f t="shared" si="19"/>
        <v>#DIV/0!</v>
      </c>
      <c r="BX34" s="170" t="e">
        <f t="shared" si="20"/>
        <v>#DIV/0!</v>
      </c>
      <c r="BY34" s="169" t="e">
        <f t="shared" si="21"/>
        <v>#DIV/0!</v>
      </c>
      <c r="BZ34" s="170" t="e">
        <f t="shared" si="22"/>
        <v>#DIV/0!</v>
      </c>
      <c r="CA34" s="170" t="e">
        <f t="shared" si="23"/>
        <v>#DIV/0!</v>
      </c>
      <c r="CB34" s="170" t="e">
        <f t="shared" si="24"/>
        <v>#DIV/0!</v>
      </c>
      <c r="CC34" s="170" t="e">
        <f t="shared" si="25"/>
        <v>#DIV/0!</v>
      </c>
      <c r="CD34" s="170" t="e">
        <f t="shared" si="26"/>
        <v>#DIV/0!</v>
      </c>
      <c r="CE34" s="170" t="e">
        <f t="shared" si="27"/>
        <v>#DIV/0!</v>
      </c>
      <c r="CF34" s="170" t="e">
        <f t="shared" si="28"/>
        <v>#DIV/0!</v>
      </c>
      <c r="CG34" s="170" t="e">
        <f t="shared" si="29"/>
        <v>#DIV/0!</v>
      </c>
      <c r="CH34" s="170" t="e">
        <f t="shared" si="30"/>
        <v>#DIV/0!</v>
      </c>
      <c r="CI34" s="174" t="e">
        <f t="shared" si="31"/>
        <v>#DIV/0!</v>
      </c>
      <c r="CJ34" s="169" t="e">
        <f t="shared" si="32"/>
        <v>#DIV/0!</v>
      </c>
      <c r="CK34" s="170" t="e">
        <f t="shared" si="33"/>
        <v>#DIV/0!</v>
      </c>
      <c r="CL34" s="170" t="e">
        <f t="shared" si="34"/>
        <v>#DIV/0!</v>
      </c>
      <c r="CM34" s="170" t="e">
        <f t="shared" si="35"/>
        <v>#DIV/0!</v>
      </c>
      <c r="CN34" s="170" t="e">
        <f t="shared" si="36"/>
        <v>#DIV/0!</v>
      </c>
      <c r="CO34" s="170" t="e">
        <f t="shared" si="37"/>
        <v>#DIV/0!</v>
      </c>
      <c r="CP34" s="170" t="e">
        <f t="shared" si="38"/>
        <v>#DIV/0!</v>
      </c>
      <c r="CQ34" s="170" t="e">
        <f t="shared" si="39"/>
        <v>#DIV/0!</v>
      </c>
      <c r="CR34" s="170" t="e">
        <f t="shared" si="40"/>
        <v>#DIV/0!</v>
      </c>
      <c r="CS34" s="170" t="e">
        <f t="shared" si="41"/>
        <v>#DIV/0!</v>
      </c>
      <c r="CT34" s="169" t="e">
        <f t="shared" si="42"/>
        <v>#DIV/0!</v>
      </c>
      <c r="CU34" s="170" t="e">
        <f t="shared" si="43"/>
        <v>#DIV/0!</v>
      </c>
      <c r="CV34" s="170" t="e">
        <f t="shared" si="44"/>
        <v>#DIV/0!</v>
      </c>
      <c r="CW34" s="170" t="e">
        <f t="shared" si="45"/>
        <v>#DIV/0!</v>
      </c>
      <c r="CX34" s="170" t="e">
        <f t="shared" si="46"/>
        <v>#DIV/0!</v>
      </c>
      <c r="CY34" s="170" t="e">
        <f t="shared" si="47"/>
        <v>#DIV/0!</v>
      </c>
      <c r="CZ34" s="170" t="e">
        <f t="shared" si="48"/>
        <v>#DIV/0!</v>
      </c>
      <c r="DA34" s="170" t="e">
        <f t="shared" si="49"/>
        <v>#DIV/0!</v>
      </c>
      <c r="DB34" s="170" t="e">
        <f t="shared" si="50"/>
        <v>#DIV/0!</v>
      </c>
      <c r="DC34" s="170" t="e">
        <f t="shared" si="51"/>
        <v>#DIV/0!</v>
      </c>
      <c r="DD34" s="175" t="e">
        <f t="shared" si="52"/>
        <v>#DIV/0!</v>
      </c>
      <c r="DE34" s="176" t="e">
        <f t="shared" si="53"/>
        <v>#DIV/0!</v>
      </c>
      <c r="DF34" s="177" t="e">
        <f t="shared" si="54"/>
        <v>#DIV/0!</v>
      </c>
      <c r="DG34" s="166" t="e">
        <f t="shared" si="55"/>
        <v>#DIV/0!</v>
      </c>
      <c r="DH34" s="166" t="e">
        <f t="shared" si="56"/>
        <v>#DIV/0!</v>
      </c>
      <c r="DI34" s="166" t="e">
        <f t="shared" si="57"/>
        <v>#DIV/0!</v>
      </c>
      <c r="DJ34" s="166" t="e">
        <f t="shared" si="58"/>
        <v>#DIV/0!</v>
      </c>
      <c r="DK34" s="166" t="e">
        <f t="shared" si="59"/>
        <v>#DIV/0!</v>
      </c>
      <c r="DL34" s="166" t="e">
        <f t="shared" si="60"/>
        <v>#DIV/0!</v>
      </c>
      <c r="DM34" s="166" t="e">
        <f t="shared" si="61"/>
        <v>#DIV/0!</v>
      </c>
      <c r="DN34" s="166" t="e">
        <f t="shared" si="62"/>
        <v>#DIV/0!</v>
      </c>
      <c r="DO34" s="166" t="e">
        <f t="shared" si="63"/>
        <v>#DIV/0!</v>
      </c>
      <c r="DP34" s="177" t="e">
        <f t="shared" si="64"/>
        <v>#DIV/0!</v>
      </c>
      <c r="DQ34" s="166" t="e">
        <f t="shared" si="65"/>
        <v>#DIV/0!</v>
      </c>
      <c r="DR34" s="166" t="e">
        <f t="shared" si="66"/>
        <v>#DIV/0!</v>
      </c>
      <c r="DS34" s="166" t="e">
        <f t="shared" si="67"/>
        <v>#DIV/0!</v>
      </c>
      <c r="DT34" s="166" t="e">
        <f t="shared" si="68"/>
        <v>#DIV/0!</v>
      </c>
      <c r="DU34" s="166" t="e">
        <f t="shared" si="69"/>
        <v>#DIV/0!</v>
      </c>
      <c r="DV34" s="166" t="e">
        <f t="shared" si="70"/>
        <v>#DIV/0!</v>
      </c>
      <c r="DW34" s="166" t="e">
        <f t="shared" si="71"/>
        <v>#DIV/0!</v>
      </c>
      <c r="DX34" s="166" t="e">
        <f t="shared" si="72"/>
        <v>#DIV/0!</v>
      </c>
      <c r="DY34" s="166" t="e">
        <f t="shared" si="73"/>
        <v>#DIV/0!</v>
      </c>
      <c r="DZ34" s="178" t="e">
        <f t="shared" si="74"/>
        <v>#DIV/0!</v>
      </c>
      <c r="EA34" s="177" t="e">
        <f t="shared" si="75"/>
        <v>#DIV/0!</v>
      </c>
      <c r="EB34" s="166" t="e">
        <f t="shared" si="76"/>
        <v>#DIV/0!</v>
      </c>
      <c r="EC34" s="166" t="e">
        <f t="shared" si="77"/>
        <v>#DIV/0!</v>
      </c>
      <c r="ED34" s="166" t="e">
        <f t="shared" si="78"/>
        <v>#DIV/0!</v>
      </c>
      <c r="EE34" s="166" t="e">
        <f t="shared" si="79"/>
        <v>#DIV/0!</v>
      </c>
      <c r="EF34" s="166" t="e">
        <f t="shared" si="80"/>
        <v>#DIV/0!</v>
      </c>
      <c r="EG34" s="166" t="e">
        <f t="shared" si="81"/>
        <v>#DIV/0!</v>
      </c>
      <c r="EH34" s="166" t="e">
        <f t="shared" si="82"/>
        <v>#DIV/0!</v>
      </c>
      <c r="EI34" s="166" t="e">
        <f t="shared" si="83"/>
        <v>#DIV/0!</v>
      </c>
      <c r="EJ34" s="166" t="e">
        <f t="shared" si="84"/>
        <v>#DIV/0!</v>
      </c>
      <c r="EK34" s="177" t="e">
        <f t="shared" si="85"/>
        <v>#DIV/0!</v>
      </c>
      <c r="EL34" s="166" t="e">
        <f t="shared" si="86"/>
        <v>#DIV/0!</v>
      </c>
      <c r="EM34" s="166" t="e">
        <f t="shared" si="87"/>
        <v>#DIV/0!</v>
      </c>
      <c r="EN34" s="166" t="e">
        <f t="shared" si="88"/>
        <v>#DIV/0!</v>
      </c>
      <c r="EO34" s="276" t="e">
        <f t="shared" si="89"/>
        <v>#DIV/0!</v>
      </c>
      <c r="EP34" s="166" t="e">
        <f t="shared" si="90"/>
        <v>#DIV/0!</v>
      </c>
      <c r="EQ34" s="166" t="e">
        <f t="shared" si="91"/>
        <v>#DIV/0!</v>
      </c>
      <c r="ER34" s="166" t="e">
        <f t="shared" si="92"/>
        <v>#DIV/0!</v>
      </c>
      <c r="ES34" s="166" t="e">
        <f t="shared" si="93"/>
        <v>#DIV/0!</v>
      </c>
      <c r="ET34" s="179" t="e">
        <f t="shared" si="94"/>
        <v>#DIV/0!</v>
      </c>
      <c r="EW34" s="1713"/>
      <c r="EX34" s="195" t="e">
        <f t="shared" si="98"/>
        <v>#DIV/0!</v>
      </c>
      <c r="EY34" s="278" t="e">
        <f t="shared" si="99"/>
        <v>#DIV/0!</v>
      </c>
      <c r="EZ34" s="278" t="e">
        <f t="shared" si="100"/>
        <v>#DIV/0!</v>
      </c>
      <c r="FA34" s="278" t="e">
        <f t="shared" si="101"/>
        <v>#DIV/0!</v>
      </c>
      <c r="FB34" s="278" t="e">
        <f t="shared" si="102"/>
        <v>#DIV/0!</v>
      </c>
      <c r="FC34" s="278" t="e">
        <f t="shared" si="103"/>
        <v>#DIV/0!</v>
      </c>
      <c r="FD34" s="278" t="e">
        <f t="shared" si="104"/>
        <v>#DIV/0!</v>
      </c>
      <c r="FE34" s="278" t="e">
        <f t="shared" si="105"/>
        <v>#DIV/0!</v>
      </c>
      <c r="FF34" s="278" t="e">
        <f t="shared" si="106"/>
        <v>#DIV/0!</v>
      </c>
      <c r="FG34" s="278" t="e">
        <f t="shared" si="107"/>
        <v>#DIV/0!</v>
      </c>
      <c r="FH34" s="278" t="e">
        <f t="shared" si="108"/>
        <v>#DIV/0!</v>
      </c>
      <c r="FI34" s="279" t="e">
        <f t="shared" si="109"/>
        <v>#DIV/0!</v>
      </c>
      <c r="FJ34" s="200" t="e">
        <f t="shared" si="110"/>
        <v>#DIV/0!</v>
      </c>
      <c r="FK34" s="201" t="e">
        <f t="shared" si="111"/>
        <v>#DIV/0!</v>
      </c>
      <c r="FL34" s="201" t="e">
        <f t="shared" si="112"/>
        <v>#DIV/0!</v>
      </c>
      <c r="FM34" s="201" t="e">
        <f t="shared" si="113"/>
        <v>#DIV/0!</v>
      </c>
      <c r="FN34" s="201" t="e">
        <f t="shared" si="114"/>
        <v>#DIV/0!</v>
      </c>
      <c r="FO34" s="201" t="e">
        <f t="shared" si="115"/>
        <v>#DIV/0!</v>
      </c>
      <c r="FP34" s="201" t="e">
        <f t="shared" si="116"/>
        <v>#DIV/0!</v>
      </c>
      <c r="FQ34" s="201" t="e">
        <f t="shared" si="117"/>
        <v>#DIV/0!</v>
      </c>
      <c r="FR34" s="201" t="e">
        <f t="shared" si="118"/>
        <v>#DIV/0!</v>
      </c>
      <c r="FS34" s="201" t="e">
        <f t="shared" si="119"/>
        <v>#DIV/0!</v>
      </c>
      <c r="FT34" s="280" t="e">
        <f t="shared" si="120"/>
        <v>#DIV/0!</v>
      </c>
      <c r="FU34" s="281" t="e">
        <f t="shared" si="121"/>
        <v>#DIV/0!</v>
      </c>
      <c r="FV34" s="197" t="e">
        <f t="shared" si="122"/>
        <v>#DIV/0!</v>
      </c>
      <c r="FW34" s="197" t="e">
        <f t="shared" si="123"/>
        <v>#DIV/0!</v>
      </c>
      <c r="FX34" s="197" t="e">
        <f t="shared" si="124"/>
        <v>#DIV/0!</v>
      </c>
      <c r="FY34" s="197" t="e">
        <f t="shared" si="125"/>
        <v>#DIV/0!</v>
      </c>
      <c r="FZ34" s="197" t="e">
        <f t="shared" si="126"/>
        <v>#DIV/0!</v>
      </c>
      <c r="GA34" s="197" t="e">
        <f t="shared" si="127"/>
        <v>#DIV/0!</v>
      </c>
      <c r="GB34" s="197" t="e">
        <f t="shared" si="128"/>
        <v>#DIV/0!</v>
      </c>
      <c r="GC34" s="197" t="e">
        <f t="shared" si="129"/>
        <v>#DIV/0!</v>
      </c>
      <c r="GD34" s="198" t="e">
        <f t="shared" si="130"/>
        <v>#DIV/0!</v>
      </c>
    </row>
    <row r="35" spans="1:186" ht="15.75" customHeight="1" x14ac:dyDescent="0.15">
      <c r="A35" s="191">
        <v>54</v>
      </c>
      <c r="B35" s="273"/>
      <c r="C35" s="274"/>
      <c r="D35" s="274"/>
      <c r="E35" s="274"/>
      <c r="F35" s="274"/>
      <c r="G35" s="275"/>
      <c r="H35" s="275"/>
      <c r="I35" s="275"/>
      <c r="J35" s="275"/>
      <c r="K35" s="275"/>
      <c r="L35" s="166">
        <v>0</v>
      </c>
      <c r="M35" s="166">
        <v>0</v>
      </c>
      <c r="N35" s="166">
        <v>0</v>
      </c>
      <c r="O35" s="166">
        <v>0</v>
      </c>
      <c r="P35" s="166">
        <v>0</v>
      </c>
      <c r="Q35" s="166">
        <v>0</v>
      </c>
      <c r="R35" s="166">
        <v>0</v>
      </c>
      <c r="S35" s="166">
        <v>0</v>
      </c>
      <c r="T35" s="166">
        <v>0</v>
      </c>
      <c r="U35" s="166">
        <v>0</v>
      </c>
      <c r="V35" s="172">
        <f t="shared" si="6"/>
        <v>0</v>
      </c>
      <c r="W35" s="168">
        <f t="shared" si="7"/>
        <v>0</v>
      </c>
      <c r="X35" s="169">
        <v>0</v>
      </c>
      <c r="Y35" s="170">
        <v>0</v>
      </c>
      <c r="Z35" s="170">
        <v>0</v>
      </c>
      <c r="AA35" s="170">
        <v>0</v>
      </c>
      <c r="AB35" s="170">
        <v>0</v>
      </c>
      <c r="AC35" s="170">
        <v>0</v>
      </c>
      <c r="AD35" s="170">
        <v>0</v>
      </c>
      <c r="AE35" s="170">
        <v>0</v>
      </c>
      <c r="AF35" s="170">
        <v>0</v>
      </c>
      <c r="AG35" s="170">
        <v>0</v>
      </c>
      <c r="AH35" s="169">
        <v>0</v>
      </c>
      <c r="AI35" s="170">
        <v>0</v>
      </c>
      <c r="AJ35" s="170">
        <v>0</v>
      </c>
      <c r="AK35" s="170">
        <v>0</v>
      </c>
      <c r="AL35" s="170">
        <v>0</v>
      </c>
      <c r="AM35" s="170">
        <v>0</v>
      </c>
      <c r="AN35" s="170">
        <v>0</v>
      </c>
      <c r="AO35" s="170">
        <v>0</v>
      </c>
      <c r="AP35" s="170">
        <v>0</v>
      </c>
      <c r="AQ35" s="170">
        <v>0</v>
      </c>
      <c r="AR35" s="171">
        <f t="shared" si="8"/>
        <v>0</v>
      </c>
      <c r="AS35" s="169">
        <v>0</v>
      </c>
      <c r="AT35" s="170">
        <v>0</v>
      </c>
      <c r="AU35" s="170">
        <v>0</v>
      </c>
      <c r="AV35" s="170">
        <v>0</v>
      </c>
      <c r="AW35" s="170">
        <v>0</v>
      </c>
      <c r="AX35" s="170">
        <v>0</v>
      </c>
      <c r="AY35" s="170">
        <v>0</v>
      </c>
      <c r="AZ35" s="170">
        <v>0</v>
      </c>
      <c r="BA35" s="170">
        <v>0</v>
      </c>
      <c r="BB35" s="170">
        <v>0</v>
      </c>
      <c r="BC35" s="169">
        <v>0</v>
      </c>
      <c r="BD35" s="170">
        <v>0</v>
      </c>
      <c r="BE35" s="170">
        <v>0</v>
      </c>
      <c r="BF35" s="170">
        <v>0</v>
      </c>
      <c r="BG35" s="170">
        <v>0</v>
      </c>
      <c r="BH35" s="170">
        <v>0</v>
      </c>
      <c r="BI35" s="170">
        <v>0</v>
      </c>
      <c r="BJ35" s="170">
        <v>0</v>
      </c>
      <c r="BK35" s="170">
        <v>0</v>
      </c>
      <c r="BL35" s="170">
        <v>0</v>
      </c>
      <c r="BM35" s="172" t="e">
        <f t="shared" si="9"/>
        <v>#DIV/0!</v>
      </c>
      <c r="BN35" s="271" t="e">
        <f t="shared" si="10"/>
        <v>#DIV/0!</v>
      </c>
      <c r="BO35" s="169" t="e">
        <f t="shared" si="11"/>
        <v>#DIV/0!</v>
      </c>
      <c r="BP35" s="170" t="e">
        <f t="shared" si="12"/>
        <v>#DIV/0!</v>
      </c>
      <c r="BQ35" s="170" t="e">
        <f t="shared" si="13"/>
        <v>#DIV/0!</v>
      </c>
      <c r="BR35" s="170" t="e">
        <f t="shared" si="14"/>
        <v>#DIV/0!</v>
      </c>
      <c r="BS35" s="170" t="e">
        <f t="shared" si="15"/>
        <v>#DIV/0!</v>
      </c>
      <c r="BT35" s="170" t="e">
        <f t="shared" si="16"/>
        <v>#DIV/0!</v>
      </c>
      <c r="BU35" s="170" t="e">
        <f t="shared" si="17"/>
        <v>#DIV/0!</v>
      </c>
      <c r="BV35" s="170" t="e">
        <f t="shared" si="18"/>
        <v>#DIV/0!</v>
      </c>
      <c r="BW35" s="170" t="e">
        <f t="shared" si="19"/>
        <v>#DIV/0!</v>
      </c>
      <c r="BX35" s="170" t="e">
        <f t="shared" si="20"/>
        <v>#DIV/0!</v>
      </c>
      <c r="BY35" s="169" t="e">
        <f t="shared" si="21"/>
        <v>#DIV/0!</v>
      </c>
      <c r="BZ35" s="170" t="e">
        <f t="shared" si="22"/>
        <v>#DIV/0!</v>
      </c>
      <c r="CA35" s="170" t="e">
        <f t="shared" si="23"/>
        <v>#DIV/0!</v>
      </c>
      <c r="CB35" s="170" t="e">
        <f t="shared" si="24"/>
        <v>#DIV/0!</v>
      </c>
      <c r="CC35" s="170" t="e">
        <f t="shared" si="25"/>
        <v>#DIV/0!</v>
      </c>
      <c r="CD35" s="170" t="e">
        <f t="shared" si="26"/>
        <v>#DIV/0!</v>
      </c>
      <c r="CE35" s="170" t="e">
        <f t="shared" si="27"/>
        <v>#DIV/0!</v>
      </c>
      <c r="CF35" s="170" t="e">
        <f t="shared" si="28"/>
        <v>#DIV/0!</v>
      </c>
      <c r="CG35" s="170" t="e">
        <f t="shared" si="29"/>
        <v>#DIV/0!</v>
      </c>
      <c r="CH35" s="170" t="e">
        <f t="shared" si="30"/>
        <v>#DIV/0!</v>
      </c>
      <c r="CI35" s="174" t="e">
        <f t="shared" si="31"/>
        <v>#DIV/0!</v>
      </c>
      <c r="CJ35" s="169" t="e">
        <f t="shared" si="32"/>
        <v>#DIV/0!</v>
      </c>
      <c r="CK35" s="170" t="e">
        <f t="shared" si="33"/>
        <v>#DIV/0!</v>
      </c>
      <c r="CL35" s="170" t="e">
        <f t="shared" si="34"/>
        <v>#DIV/0!</v>
      </c>
      <c r="CM35" s="170" t="e">
        <f t="shared" si="35"/>
        <v>#DIV/0!</v>
      </c>
      <c r="CN35" s="170" t="e">
        <f t="shared" si="36"/>
        <v>#DIV/0!</v>
      </c>
      <c r="CO35" s="170" t="e">
        <f t="shared" si="37"/>
        <v>#DIV/0!</v>
      </c>
      <c r="CP35" s="170" t="e">
        <f t="shared" si="38"/>
        <v>#DIV/0!</v>
      </c>
      <c r="CQ35" s="170" t="e">
        <f t="shared" si="39"/>
        <v>#DIV/0!</v>
      </c>
      <c r="CR35" s="170" t="e">
        <f t="shared" si="40"/>
        <v>#DIV/0!</v>
      </c>
      <c r="CS35" s="170" t="e">
        <f t="shared" si="41"/>
        <v>#DIV/0!</v>
      </c>
      <c r="CT35" s="169" t="e">
        <f t="shared" si="42"/>
        <v>#DIV/0!</v>
      </c>
      <c r="CU35" s="170" t="e">
        <f t="shared" si="43"/>
        <v>#DIV/0!</v>
      </c>
      <c r="CV35" s="170" t="e">
        <f t="shared" si="44"/>
        <v>#DIV/0!</v>
      </c>
      <c r="CW35" s="170" t="e">
        <f t="shared" si="45"/>
        <v>#DIV/0!</v>
      </c>
      <c r="CX35" s="170" t="e">
        <f t="shared" si="46"/>
        <v>#DIV/0!</v>
      </c>
      <c r="CY35" s="170" t="e">
        <f t="shared" si="47"/>
        <v>#DIV/0!</v>
      </c>
      <c r="CZ35" s="170" t="e">
        <f t="shared" si="48"/>
        <v>#DIV/0!</v>
      </c>
      <c r="DA35" s="170" t="e">
        <f t="shared" si="49"/>
        <v>#DIV/0!</v>
      </c>
      <c r="DB35" s="170" t="e">
        <f t="shared" si="50"/>
        <v>#DIV/0!</v>
      </c>
      <c r="DC35" s="170" t="e">
        <f t="shared" si="51"/>
        <v>#DIV/0!</v>
      </c>
      <c r="DD35" s="175" t="e">
        <f t="shared" si="52"/>
        <v>#DIV/0!</v>
      </c>
      <c r="DE35" s="176" t="e">
        <f t="shared" si="53"/>
        <v>#DIV/0!</v>
      </c>
      <c r="DF35" s="177" t="e">
        <f t="shared" si="54"/>
        <v>#DIV/0!</v>
      </c>
      <c r="DG35" s="166" t="e">
        <f t="shared" si="55"/>
        <v>#DIV/0!</v>
      </c>
      <c r="DH35" s="166" t="e">
        <f t="shared" si="56"/>
        <v>#DIV/0!</v>
      </c>
      <c r="DI35" s="166" t="e">
        <f t="shared" si="57"/>
        <v>#DIV/0!</v>
      </c>
      <c r="DJ35" s="166" t="e">
        <f t="shared" si="58"/>
        <v>#DIV/0!</v>
      </c>
      <c r="DK35" s="166" t="e">
        <f t="shared" si="59"/>
        <v>#DIV/0!</v>
      </c>
      <c r="DL35" s="166" t="e">
        <f t="shared" si="60"/>
        <v>#DIV/0!</v>
      </c>
      <c r="DM35" s="166" t="e">
        <f t="shared" si="61"/>
        <v>#DIV/0!</v>
      </c>
      <c r="DN35" s="166" t="e">
        <f t="shared" si="62"/>
        <v>#DIV/0!</v>
      </c>
      <c r="DO35" s="166" t="e">
        <f t="shared" si="63"/>
        <v>#DIV/0!</v>
      </c>
      <c r="DP35" s="177" t="e">
        <f t="shared" si="64"/>
        <v>#DIV/0!</v>
      </c>
      <c r="DQ35" s="166" t="e">
        <f t="shared" si="65"/>
        <v>#DIV/0!</v>
      </c>
      <c r="DR35" s="166" t="e">
        <f t="shared" si="66"/>
        <v>#DIV/0!</v>
      </c>
      <c r="DS35" s="166" t="e">
        <f t="shared" si="67"/>
        <v>#DIV/0!</v>
      </c>
      <c r="DT35" s="166" t="e">
        <f t="shared" si="68"/>
        <v>#DIV/0!</v>
      </c>
      <c r="DU35" s="166" t="e">
        <f t="shared" si="69"/>
        <v>#DIV/0!</v>
      </c>
      <c r="DV35" s="166" t="e">
        <f t="shared" si="70"/>
        <v>#DIV/0!</v>
      </c>
      <c r="DW35" s="166" t="e">
        <f t="shared" si="71"/>
        <v>#DIV/0!</v>
      </c>
      <c r="DX35" s="166" t="e">
        <f t="shared" si="72"/>
        <v>#DIV/0!</v>
      </c>
      <c r="DY35" s="166" t="e">
        <f t="shared" si="73"/>
        <v>#DIV/0!</v>
      </c>
      <c r="DZ35" s="178" t="e">
        <f t="shared" si="74"/>
        <v>#DIV/0!</v>
      </c>
      <c r="EA35" s="177" t="e">
        <f t="shared" si="75"/>
        <v>#DIV/0!</v>
      </c>
      <c r="EB35" s="166" t="e">
        <f t="shared" si="76"/>
        <v>#DIV/0!</v>
      </c>
      <c r="EC35" s="166" t="e">
        <f t="shared" si="77"/>
        <v>#DIV/0!</v>
      </c>
      <c r="ED35" s="166" t="e">
        <f t="shared" si="78"/>
        <v>#DIV/0!</v>
      </c>
      <c r="EE35" s="166" t="e">
        <f t="shared" si="79"/>
        <v>#DIV/0!</v>
      </c>
      <c r="EF35" s="166" t="e">
        <f t="shared" si="80"/>
        <v>#DIV/0!</v>
      </c>
      <c r="EG35" s="166" t="e">
        <f t="shared" si="81"/>
        <v>#DIV/0!</v>
      </c>
      <c r="EH35" s="166" t="e">
        <f t="shared" si="82"/>
        <v>#DIV/0!</v>
      </c>
      <c r="EI35" s="166" t="e">
        <f t="shared" si="83"/>
        <v>#DIV/0!</v>
      </c>
      <c r="EJ35" s="166" t="e">
        <f t="shared" si="84"/>
        <v>#DIV/0!</v>
      </c>
      <c r="EK35" s="177" t="e">
        <f t="shared" si="85"/>
        <v>#DIV/0!</v>
      </c>
      <c r="EL35" s="166" t="e">
        <f t="shared" si="86"/>
        <v>#DIV/0!</v>
      </c>
      <c r="EM35" s="166" t="e">
        <f t="shared" si="87"/>
        <v>#DIV/0!</v>
      </c>
      <c r="EN35" s="166" t="e">
        <f t="shared" si="88"/>
        <v>#DIV/0!</v>
      </c>
      <c r="EO35" s="276" t="e">
        <f t="shared" si="89"/>
        <v>#DIV/0!</v>
      </c>
      <c r="EP35" s="166" t="e">
        <f t="shared" si="90"/>
        <v>#DIV/0!</v>
      </c>
      <c r="EQ35" s="166" t="e">
        <f t="shared" si="91"/>
        <v>#DIV/0!</v>
      </c>
      <c r="ER35" s="166" t="e">
        <f t="shared" si="92"/>
        <v>#DIV/0!</v>
      </c>
      <c r="ES35" s="166" t="e">
        <f t="shared" si="93"/>
        <v>#DIV/0!</v>
      </c>
      <c r="ET35" s="179" t="e">
        <f t="shared" si="94"/>
        <v>#DIV/0!</v>
      </c>
      <c r="EW35" s="1713"/>
      <c r="EX35" s="195" t="e">
        <f t="shared" si="98"/>
        <v>#DIV/0!</v>
      </c>
      <c r="EY35" s="278" t="e">
        <f t="shared" si="99"/>
        <v>#DIV/0!</v>
      </c>
      <c r="EZ35" s="278" t="e">
        <f t="shared" si="100"/>
        <v>#DIV/0!</v>
      </c>
      <c r="FA35" s="278" t="e">
        <f t="shared" si="101"/>
        <v>#DIV/0!</v>
      </c>
      <c r="FB35" s="278" t="e">
        <f t="shared" si="102"/>
        <v>#DIV/0!</v>
      </c>
      <c r="FC35" s="278" t="e">
        <f t="shared" si="103"/>
        <v>#DIV/0!</v>
      </c>
      <c r="FD35" s="278" t="e">
        <f t="shared" si="104"/>
        <v>#DIV/0!</v>
      </c>
      <c r="FE35" s="278" t="e">
        <f t="shared" si="105"/>
        <v>#DIV/0!</v>
      </c>
      <c r="FF35" s="278" t="e">
        <f t="shared" si="106"/>
        <v>#DIV/0!</v>
      </c>
      <c r="FG35" s="278" t="e">
        <f t="shared" si="107"/>
        <v>#DIV/0!</v>
      </c>
      <c r="FH35" s="278" t="e">
        <f t="shared" si="108"/>
        <v>#DIV/0!</v>
      </c>
      <c r="FI35" s="279" t="e">
        <f t="shared" si="109"/>
        <v>#DIV/0!</v>
      </c>
      <c r="FJ35" s="200" t="e">
        <f t="shared" si="110"/>
        <v>#DIV/0!</v>
      </c>
      <c r="FK35" s="201" t="e">
        <f t="shared" si="111"/>
        <v>#DIV/0!</v>
      </c>
      <c r="FL35" s="201" t="e">
        <f t="shared" si="112"/>
        <v>#DIV/0!</v>
      </c>
      <c r="FM35" s="201" t="e">
        <f t="shared" si="113"/>
        <v>#DIV/0!</v>
      </c>
      <c r="FN35" s="201" t="e">
        <f t="shared" si="114"/>
        <v>#DIV/0!</v>
      </c>
      <c r="FO35" s="201" t="e">
        <f t="shared" si="115"/>
        <v>#DIV/0!</v>
      </c>
      <c r="FP35" s="201" t="e">
        <f t="shared" si="116"/>
        <v>#DIV/0!</v>
      </c>
      <c r="FQ35" s="201" t="e">
        <f t="shared" si="117"/>
        <v>#DIV/0!</v>
      </c>
      <c r="FR35" s="201" t="e">
        <f t="shared" si="118"/>
        <v>#DIV/0!</v>
      </c>
      <c r="FS35" s="201" t="e">
        <f t="shared" si="119"/>
        <v>#DIV/0!</v>
      </c>
      <c r="FT35" s="280" t="e">
        <f t="shared" si="120"/>
        <v>#DIV/0!</v>
      </c>
      <c r="FU35" s="281" t="e">
        <f t="shared" si="121"/>
        <v>#DIV/0!</v>
      </c>
      <c r="FV35" s="197" t="e">
        <f t="shared" si="122"/>
        <v>#DIV/0!</v>
      </c>
      <c r="FW35" s="197" t="e">
        <f t="shared" si="123"/>
        <v>#DIV/0!</v>
      </c>
      <c r="FX35" s="197" t="e">
        <f t="shared" si="124"/>
        <v>#DIV/0!</v>
      </c>
      <c r="FY35" s="197" t="e">
        <f t="shared" si="125"/>
        <v>#DIV/0!</v>
      </c>
      <c r="FZ35" s="197" t="e">
        <f t="shared" si="126"/>
        <v>#DIV/0!</v>
      </c>
      <c r="GA35" s="197" t="e">
        <f t="shared" si="127"/>
        <v>#DIV/0!</v>
      </c>
      <c r="GB35" s="197" t="e">
        <f t="shared" si="128"/>
        <v>#DIV/0!</v>
      </c>
      <c r="GC35" s="197" t="e">
        <f t="shared" si="129"/>
        <v>#DIV/0!</v>
      </c>
      <c r="GD35" s="198" t="e">
        <f t="shared" si="130"/>
        <v>#DIV/0!</v>
      </c>
    </row>
    <row r="36" spans="1:186" ht="15.75" customHeight="1" x14ac:dyDescent="0.15">
      <c r="A36" s="191">
        <v>56</v>
      </c>
      <c r="B36" s="273"/>
      <c r="C36" s="274"/>
      <c r="D36" s="274"/>
      <c r="E36" s="274"/>
      <c r="F36" s="274"/>
      <c r="G36" s="275"/>
      <c r="H36" s="275"/>
      <c r="I36" s="275"/>
      <c r="J36" s="275"/>
      <c r="K36" s="275"/>
      <c r="L36" s="166">
        <v>0</v>
      </c>
      <c r="M36" s="166">
        <v>0</v>
      </c>
      <c r="N36" s="166">
        <v>0</v>
      </c>
      <c r="O36" s="166">
        <v>0</v>
      </c>
      <c r="P36" s="166">
        <v>0</v>
      </c>
      <c r="Q36" s="166">
        <v>0</v>
      </c>
      <c r="R36" s="166">
        <v>0</v>
      </c>
      <c r="S36" s="166">
        <v>0</v>
      </c>
      <c r="T36" s="166">
        <v>0</v>
      </c>
      <c r="U36" s="166">
        <v>0</v>
      </c>
      <c r="V36" s="172">
        <f t="shared" si="6"/>
        <v>0</v>
      </c>
      <c r="W36" s="168">
        <f t="shared" si="7"/>
        <v>0</v>
      </c>
      <c r="X36" s="169">
        <v>0</v>
      </c>
      <c r="Y36" s="170">
        <v>0</v>
      </c>
      <c r="Z36" s="170">
        <v>0</v>
      </c>
      <c r="AA36" s="170">
        <v>0</v>
      </c>
      <c r="AB36" s="170">
        <v>0</v>
      </c>
      <c r="AC36" s="170">
        <v>0</v>
      </c>
      <c r="AD36" s="170">
        <v>0</v>
      </c>
      <c r="AE36" s="170">
        <v>0</v>
      </c>
      <c r="AF36" s="170">
        <v>0</v>
      </c>
      <c r="AG36" s="170">
        <v>0</v>
      </c>
      <c r="AH36" s="169">
        <v>0</v>
      </c>
      <c r="AI36" s="170">
        <v>0</v>
      </c>
      <c r="AJ36" s="170">
        <v>0</v>
      </c>
      <c r="AK36" s="170">
        <v>0</v>
      </c>
      <c r="AL36" s="170">
        <v>0</v>
      </c>
      <c r="AM36" s="170">
        <v>0</v>
      </c>
      <c r="AN36" s="170">
        <v>0</v>
      </c>
      <c r="AO36" s="170">
        <v>0</v>
      </c>
      <c r="AP36" s="170">
        <v>0</v>
      </c>
      <c r="AQ36" s="170">
        <v>0</v>
      </c>
      <c r="AR36" s="171">
        <f t="shared" si="8"/>
        <v>0</v>
      </c>
      <c r="AS36" s="169">
        <v>0</v>
      </c>
      <c r="AT36" s="170">
        <v>0</v>
      </c>
      <c r="AU36" s="170">
        <v>0</v>
      </c>
      <c r="AV36" s="170">
        <v>0</v>
      </c>
      <c r="AW36" s="170">
        <v>0</v>
      </c>
      <c r="AX36" s="170">
        <v>0</v>
      </c>
      <c r="AY36" s="170">
        <v>0</v>
      </c>
      <c r="AZ36" s="170">
        <v>0</v>
      </c>
      <c r="BA36" s="170">
        <v>0</v>
      </c>
      <c r="BB36" s="170">
        <v>0</v>
      </c>
      <c r="BC36" s="169">
        <v>0</v>
      </c>
      <c r="BD36" s="170">
        <v>0</v>
      </c>
      <c r="BE36" s="170">
        <v>0</v>
      </c>
      <c r="BF36" s="170">
        <v>0</v>
      </c>
      <c r="BG36" s="170">
        <v>0</v>
      </c>
      <c r="BH36" s="170">
        <v>0</v>
      </c>
      <c r="BI36" s="170">
        <v>0</v>
      </c>
      <c r="BJ36" s="170">
        <v>0</v>
      </c>
      <c r="BK36" s="170">
        <v>0</v>
      </c>
      <c r="BL36" s="170">
        <v>0</v>
      </c>
      <c r="BM36" s="172" t="e">
        <f t="shared" si="9"/>
        <v>#DIV/0!</v>
      </c>
      <c r="BN36" s="271" t="e">
        <f t="shared" si="10"/>
        <v>#DIV/0!</v>
      </c>
      <c r="BO36" s="169" t="e">
        <f t="shared" si="11"/>
        <v>#DIV/0!</v>
      </c>
      <c r="BP36" s="170" t="e">
        <f t="shared" si="12"/>
        <v>#DIV/0!</v>
      </c>
      <c r="BQ36" s="170" t="e">
        <f t="shared" si="13"/>
        <v>#DIV/0!</v>
      </c>
      <c r="BR36" s="170" t="e">
        <f t="shared" si="14"/>
        <v>#DIV/0!</v>
      </c>
      <c r="BS36" s="170" t="e">
        <f t="shared" si="15"/>
        <v>#DIV/0!</v>
      </c>
      <c r="BT36" s="170" t="e">
        <f t="shared" si="16"/>
        <v>#DIV/0!</v>
      </c>
      <c r="BU36" s="170" t="e">
        <f t="shared" si="17"/>
        <v>#DIV/0!</v>
      </c>
      <c r="BV36" s="170" t="e">
        <f t="shared" si="18"/>
        <v>#DIV/0!</v>
      </c>
      <c r="BW36" s="170" t="e">
        <f t="shared" si="19"/>
        <v>#DIV/0!</v>
      </c>
      <c r="BX36" s="170" t="e">
        <f t="shared" si="20"/>
        <v>#DIV/0!</v>
      </c>
      <c r="BY36" s="169" t="e">
        <f t="shared" si="21"/>
        <v>#DIV/0!</v>
      </c>
      <c r="BZ36" s="170" t="e">
        <f t="shared" si="22"/>
        <v>#DIV/0!</v>
      </c>
      <c r="CA36" s="170" t="e">
        <f t="shared" si="23"/>
        <v>#DIV/0!</v>
      </c>
      <c r="CB36" s="170" t="e">
        <f t="shared" si="24"/>
        <v>#DIV/0!</v>
      </c>
      <c r="CC36" s="170" t="e">
        <f t="shared" si="25"/>
        <v>#DIV/0!</v>
      </c>
      <c r="CD36" s="170" t="e">
        <f t="shared" si="26"/>
        <v>#DIV/0!</v>
      </c>
      <c r="CE36" s="170" t="e">
        <f t="shared" si="27"/>
        <v>#DIV/0!</v>
      </c>
      <c r="CF36" s="170" t="e">
        <f t="shared" si="28"/>
        <v>#DIV/0!</v>
      </c>
      <c r="CG36" s="170" t="e">
        <f t="shared" si="29"/>
        <v>#DIV/0!</v>
      </c>
      <c r="CH36" s="170" t="e">
        <f t="shared" si="30"/>
        <v>#DIV/0!</v>
      </c>
      <c r="CI36" s="174" t="e">
        <f t="shared" si="31"/>
        <v>#DIV/0!</v>
      </c>
      <c r="CJ36" s="169" t="e">
        <f t="shared" si="32"/>
        <v>#DIV/0!</v>
      </c>
      <c r="CK36" s="170" t="e">
        <f t="shared" si="33"/>
        <v>#DIV/0!</v>
      </c>
      <c r="CL36" s="170" t="e">
        <f t="shared" si="34"/>
        <v>#DIV/0!</v>
      </c>
      <c r="CM36" s="170" t="e">
        <f t="shared" si="35"/>
        <v>#DIV/0!</v>
      </c>
      <c r="CN36" s="170" t="e">
        <f t="shared" si="36"/>
        <v>#DIV/0!</v>
      </c>
      <c r="CO36" s="170" t="e">
        <f t="shared" si="37"/>
        <v>#DIV/0!</v>
      </c>
      <c r="CP36" s="170" t="e">
        <f t="shared" si="38"/>
        <v>#DIV/0!</v>
      </c>
      <c r="CQ36" s="170" t="e">
        <f t="shared" si="39"/>
        <v>#DIV/0!</v>
      </c>
      <c r="CR36" s="170" t="e">
        <f t="shared" si="40"/>
        <v>#DIV/0!</v>
      </c>
      <c r="CS36" s="170" t="e">
        <f t="shared" si="41"/>
        <v>#DIV/0!</v>
      </c>
      <c r="CT36" s="169" t="e">
        <f t="shared" si="42"/>
        <v>#DIV/0!</v>
      </c>
      <c r="CU36" s="170" t="e">
        <f t="shared" si="43"/>
        <v>#DIV/0!</v>
      </c>
      <c r="CV36" s="170" t="e">
        <f t="shared" si="44"/>
        <v>#DIV/0!</v>
      </c>
      <c r="CW36" s="170" t="e">
        <f t="shared" si="45"/>
        <v>#DIV/0!</v>
      </c>
      <c r="CX36" s="170" t="e">
        <f t="shared" si="46"/>
        <v>#DIV/0!</v>
      </c>
      <c r="CY36" s="170" t="e">
        <f t="shared" si="47"/>
        <v>#DIV/0!</v>
      </c>
      <c r="CZ36" s="170" t="e">
        <f t="shared" si="48"/>
        <v>#DIV/0!</v>
      </c>
      <c r="DA36" s="170" t="e">
        <f t="shared" si="49"/>
        <v>#DIV/0!</v>
      </c>
      <c r="DB36" s="170" t="e">
        <f t="shared" si="50"/>
        <v>#DIV/0!</v>
      </c>
      <c r="DC36" s="170" t="e">
        <f t="shared" si="51"/>
        <v>#DIV/0!</v>
      </c>
      <c r="DD36" s="175" t="e">
        <f t="shared" si="52"/>
        <v>#DIV/0!</v>
      </c>
      <c r="DE36" s="176" t="e">
        <f t="shared" si="53"/>
        <v>#DIV/0!</v>
      </c>
      <c r="DF36" s="177" t="e">
        <f t="shared" si="54"/>
        <v>#DIV/0!</v>
      </c>
      <c r="DG36" s="166" t="e">
        <f t="shared" si="55"/>
        <v>#DIV/0!</v>
      </c>
      <c r="DH36" s="166" t="e">
        <f t="shared" si="56"/>
        <v>#DIV/0!</v>
      </c>
      <c r="DI36" s="166" t="e">
        <f t="shared" si="57"/>
        <v>#DIV/0!</v>
      </c>
      <c r="DJ36" s="166" t="e">
        <f t="shared" si="58"/>
        <v>#DIV/0!</v>
      </c>
      <c r="DK36" s="166" t="e">
        <f t="shared" si="59"/>
        <v>#DIV/0!</v>
      </c>
      <c r="DL36" s="166" t="e">
        <f t="shared" si="60"/>
        <v>#DIV/0!</v>
      </c>
      <c r="DM36" s="166" t="e">
        <f t="shared" si="61"/>
        <v>#DIV/0!</v>
      </c>
      <c r="DN36" s="166" t="e">
        <f t="shared" si="62"/>
        <v>#DIV/0!</v>
      </c>
      <c r="DO36" s="166" t="e">
        <f t="shared" si="63"/>
        <v>#DIV/0!</v>
      </c>
      <c r="DP36" s="177" t="e">
        <f t="shared" si="64"/>
        <v>#DIV/0!</v>
      </c>
      <c r="DQ36" s="166" t="e">
        <f t="shared" si="65"/>
        <v>#DIV/0!</v>
      </c>
      <c r="DR36" s="166" t="e">
        <f t="shared" si="66"/>
        <v>#DIV/0!</v>
      </c>
      <c r="DS36" s="166" t="e">
        <f t="shared" si="67"/>
        <v>#DIV/0!</v>
      </c>
      <c r="DT36" s="166" t="e">
        <f t="shared" si="68"/>
        <v>#DIV/0!</v>
      </c>
      <c r="DU36" s="166" t="e">
        <f t="shared" si="69"/>
        <v>#DIV/0!</v>
      </c>
      <c r="DV36" s="166" t="e">
        <f t="shared" si="70"/>
        <v>#DIV/0!</v>
      </c>
      <c r="DW36" s="166" t="e">
        <f t="shared" si="71"/>
        <v>#DIV/0!</v>
      </c>
      <c r="DX36" s="166" t="e">
        <f t="shared" si="72"/>
        <v>#DIV/0!</v>
      </c>
      <c r="DY36" s="166" t="e">
        <f t="shared" si="73"/>
        <v>#DIV/0!</v>
      </c>
      <c r="DZ36" s="178" t="e">
        <f t="shared" si="74"/>
        <v>#DIV/0!</v>
      </c>
      <c r="EA36" s="177" t="e">
        <f t="shared" si="75"/>
        <v>#DIV/0!</v>
      </c>
      <c r="EB36" s="166" t="e">
        <f t="shared" si="76"/>
        <v>#DIV/0!</v>
      </c>
      <c r="EC36" s="166" t="e">
        <f t="shared" si="77"/>
        <v>#DIV/0!</v>
      </c>
      <c r="ED36" s="166" t="e">
        <f t="shared" si="78"/>
        <v>#DIV/0!</v>
      </c>
      <c r="EE36" s="166" t="e">
        <f t="shared" si="79"/>
        <v>#DIV/0!</v>
      </c>
      <c r="EF36" s="166" t="e">
        <f t="shared" si="80"/>
        <v>#DIV/0!</v>
      </c>
      <c r="EG36" s="166" t="e">
        <f t="shared" si="81"/>
        <v>#DIV/0!</v>
      </c>
      <c r="EH36" s="166" t="e">
        <f t="shared" si="82"/>
        <v>#DIV/0!</v>
      </c>
      <c r="EI36" s="166" t="e">
        <f t="shared" si="83"/>
        <v>#DIV/0!</v>
      </c>
      <c r="EJ36" s="166" t="e">
        <f t="shared" si="84"/>
        <v>#DIV/0!</v>
      </c>
      <c r="EK36" s="177" t="e">
        <f t="shared" si="85"/>
        <v>#DIV/0!</v>
      </c>
      <c r="EL36" s="166" t="e">
        <f t="shared" si="86"/>
        <v>#DIV/0!</v>
      </c>
      <c r="EM36" s="166" t="e">
        <f t="shared" si="87"/>
        <v>#DIV/0!</v>
      </c>
      <c r="EN36" s="166" t="e">
        <f t="shared" si="88"/>
        <v>#DIV/0!</v>
      </c>
      <c r="EO36" s="276" t="e">
        <f t="shared" si="89"/>
        <v>#DIV/0!</v>
      </c>
      <c r="EP36" s="166" t="e">
        <f t="shared" si="90"/>
        <v>#DIV/0!</v>
      </c>
      <c r="EQ36" s="166" t="e">
        <f t="shared" si="91"/>
        <v>#DIV/0!</v>
      </c>
      <c r="ER36" s="166" t="e">
        <f t="shared" si="92"/>
        <v>#DIV/0!</v>
      </c>
      <c r="ES36" s="166" t="e">
        <f t="shared" si="93"/>
        <v>#DIV/0!</v>
      </c>
      <c r="ET36" s="179" t="e">
        <f t="shared" si="94"/>
        <v>#DIV/0!</v>
      </c>
      <c r="EW36" s="1713"/>
      <c r="EX36" s="195" t="e">
        <f t="shared" si="98"/>
        <v>#DIV/0!</v>
      </c>
      <c r="EY36" s="278" t="e">
        <f t="shared" si="99"/>
        <v>#DIV/0!</v>
      </c>
      <c r="EZ36" s="278" t="e">
        <f t="shared" si="100"/>
        <v>#DIV/0!</v>
      </c>
      <c r="FA36" s="278" t="e">
        <f t="shared" si="101"/>
        <v>#DIV/0!</v>
      </c>
      <c r="FB36" s="278" t="e">
        <f t="shared" si="102"/>
        <v>#DIV/0!</v>
      </c>
      <c r="FC36" s="278" t="e">
        <f t="shared" si="103"/>
        <v>#DIV/0!</v>
      </c>
      <c r="FD36" s="278" t="e">
        <f t="shared" si="104"/>
        <v>#DIV/0!</v>
      </c>
      <c r="FE36" s="278" t="e">
        <f t="shared" si="105"/>
        <v>#DIV/0!</v>
      </c>
      <c r="FF36" s="278" t="e">
        <f t="shared" si="106"/>
        <v>#DIV/0!</v>
      </c>
      <c r="FG36" s="278" t="e">
        <f t="shared" si="107"/>
        <v>#DIV/0!</v>
      </c>
      <c r="FH36" s="278" t="e">
        <f t="shared" si="108"/>
        <v>#DIV/0!</v>
      </c>
      <c r="FI36" s="279" t="e">
        <f t="shared" si="109"/>
        <v>#DIV/0!</v>
      </c>
      <c r="FJ36" s="200" t="e">
        <f t="shared" si="110"/>
        <v>#DIV/0!</v>
      </c>
      <c r="FK36" s="201" t="e">
        <f t="shared" si="111"/>
        <v>#DIV/0!</v>
      </c>
      <c r="FL36" s="201" t="e">
        <f t="shared" si="112"/>
        <v>#DIV/0!</v>
      </c>
      <c r="FM36" s="201" t="e">
        <f t="shared" si="113"/>
        <v>#DIV/0!</v>
      </c>
      <c r="FN36" s="201" t="e">
        <f t="shared" si="114"/>
        <v>#DIV/0!</v>
      </c>
      <c r="FO36" s="201" t="e">
        <f t="shared" si="115"/>
        <v>#DIV/0!</v>
      </c>
      <c r="FP36" s="201" t="e">
        <f t="shared" si="116"/>
        <v>#DIV/0!</v>
      </c>
      <c r="FQ36" s="201" t="e">
        <f t="shared" si="117"/>
        <v>#DIV/0!</v>
      </c>
      <c r="FR36" s="201" t="e">
        <f t="shared" si="118"/>
        <v>#DIV/0!</v>
      </c>
      <c r="FS36" s="201" t="e">
        <f t="shared" si="119"/>
        <v>#DIV/0!</v>
      </c>
      <c r="FT36" s="280" t="e">
        <f t="shared" si="120"/>
        <v>#DIV/0!</v>
      </c>
      <c r="FU36" s="281" t="e">
        <f t="shared" si="121"/>
        <v>#DIV/0!</v>
      </c>
      <c r="FV36" s="197" t="e">
        <f t="shared" si="122"/>
        <v>#DIV/0!</v>
      </c>
      <c r="FW36" s="197" t="e">
        <f t="shared" si="123"/>
        <v>#DIV/0!</v>
      </c>
      <c r="FX36" s="197" t="e">
        <f t="shared" si="124"/>
        <v>#DIV/0!</v>
      </c>
      <c r="FY36" s="197" t="e">
        <f t="shared" si="125"/>
        <v>#DIV/0!</v>
      </c>
      <c r="FZ36" s="197" t="e">
        <f t="shared" si="126"/>
        <v>#DIV/0!</v>
      </c>
      <c r="GA36" s="197" t="e">
        <f t="shared" si="127"/>
        <v>#DIV/0!</v>
      </c>
      <c r="GB36" s="197" t="e">
        <f t="shared" si="128"/>
        <v>#DIV/0!</v>
      </c>
      <c r="GC36" s="197" t="e">
        <f t="shared" si="129"/>
        <v>#DIV/0!</v>
      </c>
      <c r="GD36" s="198" t="e">
        <f t="shared" si="130"/>
        <v>#DIV/0!</v>
      </c>
    </row>
    <row r="37" spans="1:186" ht="15.75" customHeight="1" x14ac:dyDescent="0.15">
      <c r="A37" s="191">
        <v>58</v>
      </c>
      <c r="B37" s="273"/>
      <c r="C37" s="274"/>
      <c r="D37" s="274"/>
      <c r="E37" s="274"/>
      <c r="F37" s="274"/>
      <c r="G37" s="275"/>
      <c r="H37" s="275"/>
      <c r="I37" s="275"/>
      <c r="J37" s="275"/>
      <c r="K37" s="275"/>
      <c r="L37" s="166">
        <v>0</v>
      </c>
      <c r="M37" s="166">
        <v>0</v>
      </c>
      <c r="N37" s="166">
        <v>0</v>
      </c>
      <c r="O37" s="166">
        <v>0</v>
      </c>
      <c r="P37" s="166">
        <v>0</v>
      </c>
      <c r="Q37" s="166">
        <v>0</v>
      </c>
      <c r="R37" s="166">
        <v>0</v>
      </c>
      <c r="S37" s="166">
        <v>0</v>
      </c>
      <c r="T37" s="166">
        <v>0</v>
      </c>
      <c r="U37" s="166">
        <v>0</v>
      </c>
      <c r="V37" s="172">
        <f t="shared" si="6"/>
        <v>0</v>
      </c>
      <c r="W37" s="168">
        <f t="shared" si="7"/>
        <v>0</v>
      </c>
      <c r="X37" s="169">
        <v>0</v>
      </c>
      <c r="Y37" s="170">
        <v>0</v>
      </c>
      <c r="Z37" s="170">
        <v>0</v>
      </c>
      <c r="AA37" s="170">
        <v>0</v>
      </c>
      <c r="AB37" s="170">
        <v>0</v>
      </c>
      <c r="AC37" s="170">
        <v>0</v>
      </c>
      <c r="AD37" s="170">
        <v>0</v>
      </c>
      <c r="AE37" s="170">
        <v>0</v>
      </c>
      <c r="AF37" s="170">
        <v>0</v>
      </c>
      <c r="AG37" s="170">
        <v>0</v>
      </c>
      <c r="AH37" s="169">
        <v>0</v>
      </c>
      <c r="AI37" s="170">
        <v>0</v>
      </c>
      <c r="AJ37" s="170">
        <v>0</v>
      </c>
      <c r="AK37" s="170">
        <v>0</v>
      </c>
      <c r="AL37" s="170">
        <v>0</v>
      </c>
      <c r="AM37" s="170">
        <v>0</v>
      </c>
      <c r="AN37" s="170">
        <v>0</v>
      </c>
      <c r="AO37" s="170">
        <v>0</v>
      </c>
      <c r="AP37" s="170">
        <v>0</v>
      </c>
      <c r="AQ37" s="170">
        <v>0</v>
      </c>
      <c r="AR37" s="171">
        <f t="shared" si="8"/>
        <v>0</v>
      </c>
      <c r="AS37" s="169">
        <v>0</v>
      </c>
      <c r="AT37" s="170">
        <v>0</v>
      </c>
      <c r="AU37" s="170">
        <v>0</v>
      </c>
      <c r="AV37" s="170">
        <v>0</v>
      </c>
      <c r="AW37" s="170">
        <v>0</v>
      </c>
      <c r="AX37" s="170">
        <v>0</v>
      </c>
      <c r="AY37" s="170">
        <v>0</v>
      </c>
      <c r="AZ37" s="170">
        <v>0</v>
      </c>
      <c r="BA37" s="170">
        <v>0</v>
      </c>
      <c r="BB37" s="170">
        <v>0</v>
      </c>
      <c r="BC37" s="169">
        <v>0</v>
      </c>
      <c r="BD37" s="170">
        <v>0</v>
      </c>
      <c r="BE37" s="170">
        <v>0</v>
      </c>
      <c r="BF37" s="170">
        <v>0</v>
      </c>
      <c r="BG37" s="170">
        <v>0</v>
      </c>
      <c r="BH37" s="170">
        <v>0</v>
      </c>
      <c r="BI37" s="170">
        <v>0</v>
      </c>
      <c r="BJ37" s="170">
        <v>0</v>
      </c>
      <c r="BK37" s="170">
        <v>0</v>
      </c>
      <c r="BL37" s="170">
        <v>0</v>
      </c>
      <c r="BM37" s="172" t="e">
        <f t="shared" si="9"/>
        <v>#DIV/0!</v>
      </c>
      <c r="BN37" s="271" t="e">
        <f t="shared" si="10"/>
        <v>#DIV/0!</v>
      </c>
      <c r="BO37" s="169" t="e">
        <f t="shared" si="11"/>
        <v>#DIV/0!</v>
      </c>
      <c r="BP37" s="170" t="e">
        <f t="shared" si="12"/>
        <v>#DIV/0!</v>
      </c>
      <c r="BQ37" s="170" t="e">
        <f t="shared" si="13"/>
        <v>#DIV/0!</v>
      </c>
      <c r="BR37" s="170" t="e">
        <f t="shared" si="14"/>
        <v>#DIV/0!</v>
      </c>
      <c r="BS37" s="170" t="e">
        <f t="shared" si="15"/>
        <v>#DIV/0!</v>
      </c>
      <c r="BT37" s="170" t="e">
        <f t="shared" si="16"/>
        <v>#DIV/0!</v>
      </c>
      <c r="BU37" s="170" t="e">
        <f t="shared" si="17"/>
        <v>#DIV/0!</v>
      </c>
      <c r="BV37" s="170" t="e">
        <f t="shared" si="18"/>
        <v>#DIV/0!</v>
      </c>
      <c r="BW37" s="170" t="e">
        <f t="shared" si="19"/>
        <v>#DIV/0!</v>
      </c>
      <c r="BX37" s="170" t="e">
        <f t="shared" si="20"/>
        <v>#DIV/0!</v>
      </c>
      <c r="BY37" s="169" t="e">
        <f t="shared" si="21"/>
        <v>#DIV/0!</v>
      </c>
      <c r="BZ37" s="170" t="e">
        <f t="shared" si="22"/>
        <v>#DIV/0!</v>
      </c>
      <c r="CA37" s="170" t="e">
        <f t="shared" si="23"/>
        <v>#DIV/0!</v>
      </c>
      <c r="CB37" s="170" t="e">
        <f t="shared" si="24"/>
        <v>#DIV/0!</v>
      </c>
      <c r="CC37" s="170" t="e">
        <f t="shared" si="25"/>
        <v>#DIV/0!</v>
      </c>
      <c r="CD37" s="170" t="e">
        <f t="shared" si="26"/>
        <v>#DIV/0!</v>
      </c>
      <c r="CE37" s="170" t="e">
        <f t="shared" si="27"/>
        <v>#DIV/0!</v>
      </c>
      <c r="CF37" s="170" t="e">
        <f t="shared" si="28"/>
        <v>#DIV/0!</v>
      </c>
      <c r="CG37" s="170" t="e">
        <f t="shared" si="29"/>
        <v>#DIV/0!</v>
      </c>
      <c r="CH37" s="170" t="e">
        <f t="shared" si="30"/>
        <v>#DIV/0!</v>
      </c>
      <c r="CI37" s="174" t="e">
        <f t="shared" si="31"/>
        <v>#DIV/0!</v>
      </c>
      <c r="CJ37" s="169" t="e">
        <f t="shared" si="32"/>
        <v>#DIV/0!</v>
      </c>
      <c r="CK37" s="170" t="e">
        <f t="shared" si="33"/>
        <v>#DIV/0!</v>
      </c>
      <c r="CL37" s="170" t="e">
        <f t="shared" si="34"/>
        <v>#DIV/0!</v>
      </c>
      <c r="CM37" s="170" t="e">
        <f t="shared" si="35"/>
        <v>#DIV/0!</v>
      </c>
      <c r="CN37" s="170" t="e">
        <f t="shared" si="36"/>
        <v>#DIV/0!</v>
      </c>
      <c r="CO37" s="170" t="e">
        <f t="shared" si="37"/>
        <v>#DIV/0!</v>
      </c>
      <c r="CP37" s="170" t="e">
        <f t="shared" si="38"/>
        <v>#DIV/0!</v>
      </c>
      <c r="CQ37" s="170" t="e">
        <f t="shared" si="39"/>
        <v>#DIV/0!</v>
      </c>
      <c r="CR37" s="170" t="e">
        <f t="shared" si="40"/>
        <v>#DIV/0!</v>
      </c>
      <c r="CS37" s="170" t="e">
        <f t="shared" si="41"/>
        <v>#DIV/0!</v>
      </c>
      <c r="CT37" s="169" t="e">
        <f t="shared" si="42"/>
        <v>#DIV/0!</v>
      </c>
      <c r="CU37" s="170" t="e">
        <f t="shared" si="43"/>
        <v>#DIV/0!</v>
      </c>
      <c r="CV37" s="170" t="e">
        <f t="shared" si="44"/>
        <v>#DIV/0!</v>
      </c>
      <c r="CW37" s="170" t="e">
        <f t="shared" si="45"/>
        <v>#DIV/0!</v>
      </c>
      <c r="CX37" s="170" t="e">
        <f t="shared" si="46"/>
        <v>#DIV/0!</v>
      </c>
      <c r="CY37" s="170" t="e">
        <f t="shared" si="47"/>
        <v>#DIV/0!</v>
      </c>
      <c r="CZ37" s="170" t="e">
        <f t="shared" si="48"/>
        <v>#DIV/0!</v>
      </c>
      <c r="DA37" s="170" t="e">
        <f t="shared" si="49"/>
        <v>#DIV/0!</v>
      </c>
      <c r="DB37" s="170" t="e">
        <f t="shared" si="50"/>
        <v>#DIV/0!</v>
      </c>
      <c r="DC37" s="170" t="e">
        <f t="shared" si="51"/>
        <v>#DIV/0!</v>
      </c>
      <c r="DD37" s="175" t="e">
        <f t="shared" si="52"/>
        <v>#DIV/0!</v>
      </c>
      <c r="DE37" s="176" t="e">
        <f t="shared" si="53"/>
        <v>#DIV/0!</v>
      </c>
      <c r="DF37" s="177" t="e">
        <f t="shared" si="54"/>
        <v>#DIV/0!</v>
      </c>
      <c r="DG37" s="166" t="e">
        <f t="shared" si="55"/>
        <v>#DIV/0!</v>
      </c>
      <c r="DH37" s="166" t="e">
        <f t="shared" si="56"/>
        <v>#DIV/0!</v>
      </c>
      <c r="DI37" s="166" t="e">
        <f t="shared" si="57"/>
        <v>#DIV/0!</v>
      </c>
      <c r="DJ37" s="166" t="e">
        <f t="shared" si="58"/>
        <v>#DIV/0!</v>
      </c>
      <c r="DK37" s="166" t="e">
        <f t="shared" si="59"/>
        <v>#DIV/0!</v>
      </c>
      <c r="DL37" s="166" t="e">
        <f t="shared" si="60"/>
        <v>#DIV/0!</v>
      </c>
      <c r="DM37" s="166" t="e">
        <f t="shared" si="61"/>
        <v>#DIV/0!</v>
      </c>
      <c r="DN37" s="166" t="e">
        <f t="shared" si="62"/>
        <v>#DIV/0!</v>
      </c>
      <c r="DO37" s="166" t="e">
        <f t="shared" si="63"/>
        <v>#DIV/0!</v>
      </c>
      <c r="DP37" s="177" t="e">
        <f t="shared" si="64"/>
        <v>#DIV/0!</v>
      </c>
      <c r="DQ37" s="166" t="e">
        <f t="shared" si="65"/>
        <v>#DIV/0!</v>
      </c>
      <c r="DR37" s="166" t="e">
        <f t="shared" si="66"/>
        <v>#DIV/0!</v>
      </c>
      <c r="DS37" s="166" t="e">
        <f t="shared" si="67"/>
        <v>#DIV/0!</v>
      </c>
      <c r="DT37" s="166" t="e">
        <f t="shared" si="68"/>
        <v>#DIV/0!</v>
      </c>
      <c r="DU37" s="166" t="e">
        <f t="shared" si="69"/>
        <v>#DIV/0!</v>
      </c>
      <c r="DV37" s="166" t="e">
        <f t="shared" si="70"/>
        <v>#DIV/0!</v>
      </c>
      <c r="DW37" s="166" t="e">
        <f t="shared" si="71"/>
        <v>#DIV/0!</v>
      </c>
      <c r="DX37" s="166" t="e">
        <f t="shared" si="72"/>
        <v>#DIV/0!</v>
      </c>
      <c r="DY37" s="166" t="e">
        <f t="shared" si="73"/>
        <v>#DIV/0!</v>
      </c>
      <c r="DZ37" s="178" t="e">
        <f t="shared" si="74"/>
        <v>#DIV/0!</v>
      </c>
      <c r="EA37" s="177" t="e">
        <f t="shared" si="75"/>
        <v>#DIV/0!</v>
      </c>
      <c r="EB37" s="166" t="e">
        <f t="shared" si="76"/>
        <v>#DIV/0!</v>
      </c>
      <c r="EC37" s="166" t="e">
        <f t="shared" si="77"/>
        <v>#DIV/0!</v>
      </c>
      <c r="ED37" s="166" t="e">
        <f t="shared" si="78"/>
        <v>#DIV/0!</v>
      </c>
      <c r="EE37" s="166" t="e">
        <f t="shared" si="79"/>
        <v>#DIV/0!</v>
      </c>
      <c r="EF37" s="166" t="e">
        <f t="shared" si="80"/>
        <v>#DIV/0!</v>
      </c>
      <c r="EG37" s="166" t="e">
        <f t="shared" si="81"/>
        <v>#DIV/0!</v>
      </c>
      <c r="EH37" s="166" t="e">
        <f t="shared" si="82"/>
        <v>#DIV/0!</v>
      </c>
      <c r="EI37" s="166" t="e">
        <f t="shared" si="83"/>
        <v>#DIV/0!</v>
      </c>
      <c r="EJ37" s="166" t="e">
        <f t="shared" si="84"/>
        <v>#DIV/0!</v>
      </c>
      <c r="EK37" s="177" t="e">
        <f t="shared" si="85"/>
        <v>#DIV/0!</v>
      </c>
      <c r="EL37" s="166" t="e">
        <f t="shared" si="86"/>
        <v>#DIV/0!</v>
      </c>
      <c r="EM37" s="166" t="e">
        <f t="shared" si="87"/>
        <v>#DIV/0!</v>
      </c>
      <c r="EN37" s="166" t="e">
        <f t="shared" si="88"/>
        <v>#DIV/0!</v>
      </c>
      <c r="EO37" s="276" t="e">
        <f t="shared" si="89"/>
        <v>#DIV/0!</v>
      </c>
      <c r="EP37" s="166" t="e">
        <f t="shared" si="90"/>
        <v>#DIV/0!</v>
      </c>
      <c r="EQ37" s="166" t="e">
        <f t="shared" si="91"/>
        <v>#DIV/0!</v>
      </c>
      <c r="ER37" s="166" t="e">
        <f t="shared" si="92"/>
        <v>#DIV/0!</v>
      </c>
      <c r="ES37" s="166" t="e">
        <f t="shared" si="93"/>
        <v>#DIV/0!</v>
      </c>
      <c r="ET37" s="179" t="e">
        <f t="shared" si="94"/>
        <v>#DIV/0!</v>
      </c>
      <c r="EW37" s="1713"/>
      <c r="EX37" s="195" t="e">
        <f t="shared" si="98"/>
        <v>#DIV/0!</v>
      </c>
      <c r="EY37" s="278" t="e">
        <f t="shared" si="99"/>
        <v>#DIV/0!</v>
      </c>
      <c r="EZ37" s="278" t="e">
        <f t="shared" si="100"/>
        <v>#DIV/0!</v>
      </c>
      <c r="FA37" s="278" t="e">
        <f t="shared" si="101"/>
        <v>#DIV/0!</v>
      </c>
      <c r="FB37" s="278" t="e">
        <f t="shared" si="102"/>
        <v>#DIV/0!</v>
      </c>
      <c r="FC37" s="278" t="e">
        <f t="shared" si="103"/>
        <v>#DIV/0!</v>
      </c>
      <c r="FD37" s="278" t="e">
        <f t="shared" si="104"/>
        <v>#DIV/0!</v>
      </c>
      <c r="FE37" s="278" t="e">
        <f t="shared" si="105"/>
        <v>#DIV/0!</v>
      </c>
      <c r="FF37" s="278" t="e">
        <f t="shared" si="106"/>
        <v>#DIV/0!</v>
      </c>
      <c r="FG37" s="278" t="e">
        <f t="shared" si="107"/>
        <v>#DIV/0!</v>
      </c>
      <c r="FH37" s="278" t="e">
        <f t="shared" si="108"/>
        <v>#DIV/0!</v>
      </c>
      <c r="FI37" s="279" t="e">
        <f t="shared" si="109"/>
        <v>#DIV/0!</v>
      </c>
      <c r="FJ37" s="200" t="e">
        <f t="shared" si="110"/>
        <v>#DIV/0!</v>
      </c>
      <c r="FK37" s="201" t="e">
        <f t="shared" si="111"/>
        <v>#DIV/0!</v>
      </c>
      <c r="FL37" s="201" t="e">
        <f t="shared" si="112"/>
        <v>#DIV/0!</v>
      </c>
      <c r="FM37" s="201" t="e">
        <f t="shared" si="113"/>
        <v>#DIV/0!</v>
      </c>
      <c r="FN37" s="201" t="e">
        <f t="shared" si="114"/>
        <v>#DIV/0!</v>
      </c>
      <c r="FO37" s="201" t="e">
        <f t="shared" si="115"/>
        <v>#DIV/0!</v>
      </c>
      <c r="FP37" s="201" t="e">
        <f t="shared" si="116"/>
        <v>#DIV/0!</v>
      </c>
      <c r="FQ37" s="201" t="e">
        <f t="shared" si="117"/>
        <v>#DIV/0!</v>
      </c>
      <c r="FR37" s="201" t="e">
        <f t="shared" si="118"/>
        <v>#DIV/0!</v>
      </c>
      <c r="FS37" s="201" t="e">
        <f t="shared" si="119"/>
        <v>#DIV/0!</v>
      </c>
      <c r="FT37" s="280" t="e">
        <f t="shared" si="120"/>
        <v>#DIV/0!</v>
      </c>
      <c r="FU37" s="281" t="e">
        <f t="shared" si="121"/>
        <v>#DIV/0!</v>
      </c>
      <c r="FV37" s="197" t="e">
        <f t="shared" si="122"/>
        <v>#DIV/0!</v>
      </c>
      <c r="FW37" s="197" t="e">
        <f t="shared" si="123"/>
        <v>#DIV/0!</v>
      </c>
      <c r="FX37" s="197" t="e">
        <f t="shared" si="124"/>
        <v>#DIV/0!</v>
      </c>
      <c r="FY37" s="197" t="e">
        <f t="shared" si="125"/>
        <v>#DIV/0!</v>
      </c>
      <c r="FZ37" s="197" t="e">
        <f t="shared" si="126"/>
        <v>#DIV/0!</v>
      </c>
      <c r="GA37" s="197" t="e">
        <f t="shared" si="127"/>
        <v>#DIV/0!</v>
      </c>
      <c r="GB37" s="197" t="e">
        <f t="shared" si="128"/>
        <v>#DIV/0!</v>
      </c>
      <c r="GC37" s="197" t="e">
        <f t="shared" si="129"/>
        <v>#DIV/0!</v>
      </c>
      <c r="GD37" s="198" t="e">
        <f t="shared" si="130"/>
        <v>#DIV/0!</v>
      </c>
    </row>
    <row r="38" spans="1:186" ht="15.75" customHeight="1" x14ac:dyDescent="0.15">
      <c r="A38" s="191">
        <v>60</v>
      </c>
      <c r="B38" s="273"/>
      <c r="C38" s="274"/>
      <c r="D38" s="274"/>
      <c r="E38" s="274"/>
      <c r="F38" s="274"/>
      <c r="G38" s="275"/>
      <c r="H38" s="275"/>
      <c r="I38" s="275"/>
      <c r="J38" s="275"/>
      <c r="K38" s="275"/>
      <c r="L38" s="166">
        <v>0</v>
      </c>
      <c r="M38" s="166">
        <v>0</v>
      </c>
      <c r="N38" s="166">
        <v>0</v>
      </c>
      <c r="O38" s="166">
        <v>0</v>
      </c>
      <c r="P38" s="166">
        <v>0</v>
      </c>
      <c r="Q38" s="166">
        <v>0</v>
      </c>
      <c r="R38" s="166">
        <v>0</v>
      </c>
      <c r="S38" s="166">
        <v>0</v>
      </c>
      <c r="T38" s="166">
        <v>0</v>
      </c>
      <c r="U38" s="166">
        <v>0</v>
      </c>
      <c r="V38" s="172">
        <f t="shared" si="6"/>
        <v>0</v>
      </c>
      <c r="W38" s="168">
        <f t="shared" si="7"/>
        <v>0</v>
      </c>
      <c r="X38" s="169">
        <v>0</v>
      </c>
      <c r="Y38" s="170">
        <v>0</v>
      </c>
      <c r="Z38" s="170">
        <v>0</v>
      </c>
      <c r="AA38" s="170">
        <v>0</v>
      </c>
      <c r="AB38" s="170">
        <v>0</v>
      </c>
      <c r="AC38" s="170">
        <v>0</v>
      </c>
      <c r="AD38" s="170">
        <v>0</v>
      </c>
      <c r="AE38" s="170">
        <v>0</v>
      </c>
      <c r="AF38" s="170">
        <v>0</v>
      </c>
      <c r="AG38" s="170">
        <v>0</v>
      </c>
      <c r="AH38" s="169">
        <v>0</v>
      </c>
      <c r="AI38" s="170">
        <v>0</v>
      </c>
      <c r="AJ38" s="170">
        <v>0</v>
      </c>
      <c r="AK38" s="170">
        <v>0</v>
      </c>
      <c r="AL38" s="170">
        <v>0</v>
      </c>
      <c r="AM38" s="170">
        <v>0</v>
      </c>
      <c r="AN38" s="170">
        <v>0</v>
      </c>
      <c r="AO38" s="170">
        <v>0</v>
      </c>
      <c r="AP38" s="170">
        <v>0</v>
      </c>
      <c r="AQ38" s="170">
        <v>0</v>
      </c>
      <c r="AR38" s="171">
        <f t="shared" si="8"/>
        <v>0</v>
      </c>
      <c r="AS38" s="169">
        <v>0</v>
      </c>
      <c r="AT38" s="170">
        <v>0</v>
      </c>
      <c r="AU38" s="170">
        <v>0</v>
      </c>
      <c r="AV38" s="170">
        <v>0</v>
      </c>
      <c r="AW38" s="170">
        <v>0</v>
      </c>
      <c r="AX38" s="170">
        <v>0</v>
      </c>
      <c r="AY38" s="170">
        <v>0</v>
      </c>
      <c r="AZ38" s="170">
        <v>0</v>
      </c>
      <c r="BA38" s="170">
        <v>0</v>
      </c>
      <c r="BB38" s="170">
        <v>0</v>
      </c>
      <c r="BC38" s="169">
        <v>0</v>
      </c>
      <c r="BD38" s="170">
        <v>0</v>
      </c>
      <c r="BE38" s="170">
        <v>0</v>
      </c>
      <c r="BF38" s="170">
        <v>0</v>
      </c>
      <c r="BG38" s="170">
        <v>0</v>
      </c>
      <c r="BH38" s="170">
        <v>0</v>
      </c>
      <c r="BI38" s="170">
        <v>0</v>
      </c>
      <c r="BJ38" s="170">
        <v>0</v>
      </c>
      <c r="BK38" s="170">
        <v>0</v>
      </c>
      <c r="BL38" s="170">
        <v>0</v>
      </c>
      <c r="BM38" s="172" t="e">
        <f t="shared" si="9"/>
        <v>#DIV/0!</v>
      </c>
      <c r="BN38" s="271" t="e">
        <f t="shared" si="10"/>
        <v>#DIV/0!</v>
      </c>
      <c r="BO38" s="169" t="e">
        <f t="shared" si="11"/>
        <v>#DIV/0!</v>
      </c>
      <c r="BP38" s="170" t="e">
        <f t="shared" si="12"/>
        <v>#DIV/0!</v>
      </c>
      <c r="BQ38" s="170" t="e">
        <f t="shared" si="13"/>
        <v>#DIV/0!</v>
      </c>
      <c r="BR38" s="170" t="e">
        <f t="shared" si="14"/>
        <v>#DIV/0!</v>
      </c>
      <c r="BS38" s="170" t="e">
        <f t="shared" si="15"/>
        <v>#DIV/0!</v>
      </c>
      <c r="BT38" s="170" t="e">
        <f t="shared" si="16"/>
        <v>#DIV/0!</v>
      </c>
      <c r="BU38" s="170" t="e">
        <f t="shared" si="17"/>
        <v>#DIV/0!</v>
      </c>
      <c r="BV38" s="170" t="e">
        <f t="shared" si="18"/>
        <v>#DIV/0!</v>
      </c>
      <c r="BW38" s="170" t="e">
        <f t="shared" si="19"/>
        <v>#DIV/0!</v>
      </c>
      <c r="BX38" s="170" t="e">
        <f t="shared" si="20"/>
        <v>#DIV/0!</v>
      </c>
      <c r="BY38" s="169" t="e">
        <f t="shared" si="21"/>
        <v>#DIV/0!</v>
      </c>
      <c r="BZ38" s="170" t="e">
        <f t="shared" si="22"/>
        <v>#DIV/0!</v>
      </c>
      <c r="CA38" s="170" t="e">
        <f t="shared" si="23"/>
        <v>#DIV/0!</v>
      </c>
      <c r="CB38" s="170" t="e">
        <f t="shared" si="24"/>
        <v>#DIV/0!</v>
      </c>
      <c r="CC38" s="170" t="e">
        <f t="shared" si="25"/>
        <v>#DIV/0!</v>
      </c>
      <c r="CD38" s="170" t="e">
        <f t="shared" si="26"/>
        <v>#DIV/0!</v>
      </c>
      <c r="CE38" s="170" t="e">
        <f t="shared" si="27"/>
        <v>#DIV/0!</v>
      </c>
      <c r="CF38" s="170" t="e">
        <f t="shared" si="28"/>
        <v>#DIV/0!</v>
      </c>
      <c r="CG38" s="170" t="e">
        <f t="shared" si="29"/>
        <v>#DIV/0!</v>
      </c>
      <c r="CH38" s="170" t="e">
        <f t="shared" si="30"/>
        <v>#DIV/0!</v>
      </c>
      <c r="CI38" s="174" t="e">
        <f t="shared" si="31"/>
        <v>#DIV/0!</v>
      </c>
      <c r="CJ38" s="169" t="e">
        <f t="shared" si="32"/>
        <v>#DIV/0!</v>
      </c>
      <c r="CK38" s="170" t="e">
        <f t="shared" si="33"/>
        <v>#DIV/0!</v>
      </c>
      <c r="CL38" s="170" t="e">
        <f t="shared" si="34"/>
        <v>#DIV/0!</v>
      </c>
      <c r="CM38" s="170" t="e">
        <f t="shared" si="35"/>
        <v>#DIV/0!</v>
      </c>
      <c r="CN38" s="170" t="e">
        <f t="shared" si="36"/>
        <v>#DIV/0!</v>
      </c>
      <c r="CO38" s="170" t="e">
        <f t="shared" si="37"/>
        <v>#DIV/0!</v>
      </c>
      <c r="CP38" s="170" t="e">
        <f t="shared" si="38"/>
        <v>#DIV/0!</v>
      </c>
      <c r="CQ38" s="170" t="e">
        <f t="shared" si="39"/>
        <v>#DIV/0!</v>
      </c>
      <c r="CR38" s="170" t="e">
        <f t="shared" si="40"/>
        <v>#DIV/0!</v>
      </c>
      <c r="CS38" s="170" t="e">
        <f t="shared" si="41"/>
        <v>#DIV/0!</v>
      </c>
      <c r="CT38" s="169" t="e">
        <f t="shared" si="42"/>
        <v>#DIV/0!</v>
      </c>
      <c r="CU38" s="170" t="e">
        <f t="shared" si="43"/>
        <v>#DIV/0!</v>
      </c>
      <c r="CV38" s="170" t="e">
        <f t="shared" si="44"/>
        <v>#DIV/0!</v>
      </c>
      <c r="CW38" s="170" t="e">
        <f t="shared" si="45"/>
        <v>#DIV/0!</v>
      </c>
      <c r="CX38" s="170" t="e">
        <f t="shared" si="46"/>
        <v>#DIV/0!</v>
      </c>
      <c r="CY38" s="170" t="e">
        <f t="shared" si="47"/>
        <v>#DIV/0!</v>
      </c>
      <c r="CZ38" s="170" t="e">
        <f t="shared" si="48"/>
        <v>#DIV/0!</v>
      </c>
      <c r="DA38" s="170" t="e">
        <f t="shared" si="49"/>
        <v>#DIV/0!</v>
      </c>
      <c r="DB38" s="170" t="e">
        <f t="shared" si="50"/>
        <v>#DIV/0!</v>
      </c>
      <c r="DC38" s="170" t="e">
        <f t="shared" si="51"/>
        <v>#DIV/0!</v>
      </c>
      <c r="DD38" s="175" t="e">
        <f t="shared" si="52"/>
        <v>#DIV/0!</v>
      </c>
      <c r="DE38" s="176" t="e">
        <f t="shared" si="53"/>
        <v>#DIV/0!</v>
      </c>
      <c r="DF38" s="177" t="e">
        <f t="shared" si="54"/>
        <v>#DIV/0!</v>
      </c>
      <c r="DG38" s="166" t="e">
        <f t="shared" si="55"/>
        <v>#DIV/0!</v>
      </c>
      <c r="DH38" s="166" t="e">
        <f t="shared" si="56"/>
        <v>#DIV/0!</v>
      </c>
      <c r="DI38" s="166" t="e">
        <f t="shared" si="57"/>
        <v>#DIV/0!</v>
      </c>
      <c r="DJ38" s="166" t="e">
        <f t="shared" si="58"/>
        <v>#DIV/0!</v>
      </c>
      <c r="DK38" s="166" t="e">
        <f t="shared" si="59"/>
        <v>#DIV/0!</v>
      </c>
      <c r="DL38" s="166" t="e">
        <f t="shared" si="60"/>
        <v>#DIV/0!</v>
      </c>
      <c r="DM38" s="166" t="e">
        <f t="shared" si="61"/>
        <v>#DIV/0!</v>
      </c>
      <c r="DN38" s="166" t="e">
        <f t="shared" si="62"/>
        <v>#DIV/0!</v>
      </c>
      <c r="DO38" s="166" t="e">
        <f t="shared" si="63"/>
        <v>#DIV/0!</v>
      </c>
      <c r="DP38" s="177" t="e">
        <f t="shared" si="64"/>
        <v>#DIV/0!</v>
      </c>
      <c r="DQ38" s="166" t="e">
        <f t="shared" si="65"/>
        <v>#DIV/0!</v>
      </c>
      <c r="DR38" s="166" t="e">
        <f t="shared" si="66"/>
        <v>#DIV/0!</v>
      </c>
      <c r="DS38" s="166" t="e">
        <f t="shared" si="67"/>
        <v>#DIV/0!</v>
      </c>
      <c r="DT38" s="166" t="e">
        <f t="shared" si="68"/>
        <v>#DIV/0!</v>
      </c>
      <c r="DU38" s="166" t="e">
        <f t="shared" si="69"/>
        <v>#DIV/0!</v>
      </c>
      <c r="DV38" s="166" t="e">
        <f t="shared" si="70"/>
        <v>#DIV/0!</v>
      </c>
      <c r="DW38" s="166" t="e">
        <f t="shared" si="71"/>
        <v>#DIV/0!</v>
      </c>
      <c r="DX38" s="166" t="e">
        <f t="shared" si="72"/>
        <v>#DIV/0!</v>
      </c>
      <c r="DY38" s="166" t="e">
        <f t="shared" si="73"/>
        <v>#DIV/0!</v>
      </c>
      <c r="DZ38" s="178" t="e">
        <f t="shared" si="74"/>
        <v>#DIV/0!</v>
      </c>
      <c r="EA38" s="177" t="e">
        <f t="shared" si="75"/>
        <v>#DIV/0!</v>
      </c>
      <c r="EB38" s="166" t="e">
        <f t="shared" si="76"/>
        <v>#DIV/0!</v>
      </c>
      <c r="EC38" s="166" t="e">
        <f t="shared" si="77"/>
        <v>#DIV/0!</v>
      </c>
      <c r="ED38" s="166" t="e">
        <f t="shared" si="78"/>
        <v>#DIV/0!</v>
      </c>
      <c r="EE38" s="166" t="e">
        <f t="shared" si="79"/>
        <v>#DIV/0!</v>
      </c>
      <c r="EF38" s="166" t="e">
        <f t="shared" si="80"/>
        <v>#DIV/0!</v>
      </c>
      <c r="EG38" s="166" t="e">
        <f t="shared" si="81"/>
        <v>#DIV/0!</v>
      </c>
      <c r="EH38" s="166" t="e">
        <f t="shared" si="82"/>
        <v>#DIV/0!</v>
      </c>
      <c r="EI38" s="166" t="e">
        <f t="shared" si="83"/>
        <v>#DIV/0!</v>
      </c>
      <c r="EJ38" s="166" t="e">
        <f t="shared" si="84"/>
        <v>#DIV/0!</v>
      </c>
      <c r="EK38" s="177" t="e">
        <f t="shared" si="85"/>
        <v>#DIV/0!</v>
      </c>
      <c r="EL38" s="166" t="e">
        <f t="shared" si="86"/>
        <v>#DIV/0!</v>
      </c>
      <c r="EM38" s="166" t="e">
        <f t="shared" si="87"/>
        <v>#DIV/0!</v>
      </c>
      <c r="EN38" s="166" t="e">
        <f t="shared" si="88"/>
        <v>#DIV/0!</v>
      </c>
      <c r="EO38" s="276" t="e">
        <f t="shared" si="89"/>
        <v>#DIV/0!</v>
      </c>
      <c r="EP38" s="166" t="e">
        <f t="shared" si="90"/>
        <v>#DIV/0!</v>
      </c>
      <c r="EQ38" s="166" t="e">
        <f t="shared" si="91"/>
        <v>#DIV/0!</v>
      </c>
      <c r="ER38" s="166" t="e">
        <f t="shared" si="92"/>
        <v>#DIV/0!</v>
      </c>
      <c r="ES38" s="166" t="e">
        <f t="shared" si="93"/>
        <v>#DIV/0!</v>
      </c>
      <c r="ET38" s="179" t="e">
        <f t="shared" si="94"/>
        <v>#DIV/0!</v>
      </c>
      <c r="EW38" s="1713"/>
      <c r="EX38" s="195" t="e">
        <f t="shared" si="98"/>
        <v>#DIV/0!</v>
      </c>
      <c r="EY38" s="278" t="e">
        <f t="shared" si="99"/>
        <v>#DIV/0!</v>
      </c>
      <c r="EZ38" s="278" t="e">
        <f t="shared" si="100"/>
        <v>#DIV/0!</v>
      </c>
      <c r="FA38" s="278" t="e">
        <f t="shared" si="101"/>
        <v>#DIV/0!</v>
      </c>
      <c r="FB38" s="278" t="e">
        <f t="shared" si="102"/>
        <v>#DIV/0!</v>
      </c>
      <c r="FC38" s="278" t="e">
        <f t="shared" si="103"/>
        <v>#DIV/0!</v>
      </c>
      <c r="FD38" s="278" t="e">
        <f t="shared" si="104"/>
        <v>#DIV/0!</v>
      </c>
      <c r="FE38" s="278" t="e">
        <f t="shared" si="105"/>
        <v>#DIV/0!</v>
      </c>
      <c r="FF38" s="278" t="e">
        <f t="shared" si="106"/>
        <v>#DIV/0!</v>
      </c>
      <c r="FG38" s="278" t="e">
        <f t="shared" si="107"/>
        <v>#DIV/0!</v>
      </c>
      <c r="FH38" s="278" t="e">
        <f t="shared" si="108"/>
        <v>#DIV/0!</v>
      </c>
      <c r="FI38" s="279" t="e">
        <f t="shared" si="109"/>
        <v>#DIV/0!</v>
      </c>
      <c r="FJ38" s="200" t="e">
        <f t="shared" si="110"/>
        <v>#DIV/0!</v>
      </c>
      <c r="FK38" s="201" t="e">
        <f t="shared" si="111"/>
        <v>#DIV/0!</v>
      </c>
      <c r="FL38" s="201" t="e">
        <f t="shared" si="112"/>
        <v>#DIV/0!</v>
      </c>
      <c r="FM38" s="201" t="e">
        <f t="shared" si="113"/>
        <v>#DIV/0!</v>
      </c>
      <c r="FN38" s="201" t="e">
        <f t="shared" si="114"/>
        <v>#DIV/0!</v>
      </c>
      <c r="FO38" s="201" t="e">
        <f t="shared" si="115"/>
        <v>#DIV/0!</v>
      </c>
      <c r="FP38" s="201" t="e">
        <f t="shared" si="116"/>
        <v>#DIV/0!</v>
      </c>
      <c r="FQ38" s="201" t="e">
        <f t="shared" si="117"/>
        <v>#DIV/0!</v>
      </c>
      <c r="FR38" s="201" t="e">
        <f t="shared" si="118"/>
        <v>#DIV/0!</v>
      </c>
      <c r="FS38" s="201" t="e">
        <f t="shared" si="119"/>
        <v>#DIV/0!</v>
      </c>
      <c r="FT38" s="280" t="e">
        <f t="shared" si="120"/>
        <v>#DIV/0!</v>
      </c>
      <c r="FU38" s="281" t="e">
        <f t="shared" si="121"/>
        <v>#DIV/0!</v>
      </c>
      <c r="FV38" s="197" t="e">
        <f t="shared" si="122"/>
        <v>#DIV/0!</v>
      </c>
      <c r="FW38" s="197" t="e">
        <f t="shared" si="123"/>
        <v>#DIV/0!</v>
      </c>
      <c r="FX38" s="197" t="e">
        <f t="shared" si="124"/>
        <v>#DIV/0!</v>
      </c>
      <c r="FY38" s="197" t="e">
        <f t="shared" si="125"/>
        <v>#DIV/0!</v>
      </c>
      <c r="FZ38" s="197" t="e">
        <f t="shared" si="126"/>
        <v>#DIV/0!</v>
      </c>
      <c r="GA38" s="197" t="e">
        <f t="shared" si="127"/>
        <v>#DIV/0!</v>
      </c>
      <c r="GB38" s="197" t="e">
        <f t="shared" si="128"/>
        <v>#DIV/0!</v>
      </c>
      <c r="GC38" s="197" t="e">
        <f t="shared" si="129"/>
        <v>#DIV/0!</v>
      </c>
      <c r="GD38" s="198" t="e">
        <f t="shared" si="130"/>
        <v>#DIV/0!</v>
      </c>
    </row>
    <row r="39" spans="1:186" ht="15.75" customHeight="1" x14ac:dyDescent="0.15">
      <c r="A39" s="191">
        <v>62</v>
      </c>
      <c r="B39" s="273"/>
      <c r="C39" s="274"/>
      <c r="D39" s="274"/>
      <c r="E39" s="274"/>
      <c r="F39" s="274"/>
      <c r="G39" s="275"/>
      <c r="H39" s="275"/>
      <c r="I39" s="275"/>
      <c r="J39" s="275"/>
      <c r="K39" s="275"/>
      <c r="L39" s="166">
        <v>0</v>
      </c>
      <c r="M39" s="166">
        <v>0</v>
      </c>
      <c r="N39" s="166">
        <v>0</v>
      </c>
      <c r="O39" s="166">
        <v>0</v>
      </c>
      <c r="P39" s="166">
        <v>0</v>
      </c>
      <c r="Q39" s="166">
        <v>0</v>
      </c>
      <c r="R39" s="166">
        <v>0</v>
      </c>
      <c r="S39" s="166">
        <v>0</v>
      </c>
      <c r="T39" s="166">
        <v>0</v>
      </c>
      <c r="U39" s="166">
        <v>0</v>
      </c>
      <c r="V39" s="172">
        <f t="shared" si="6"/>
        <v>0</v>
      </c>
      <c r="W39" s="168">
        <f t="shared" si="7"/>
        <v>0</v>
      </c>
      <c r="X39" s="169">
        <v>0</v>
      </c>
      <c r="Y39" s="170">
        <v>0</v>
      </c>
      <c r="Z39" s="170">
        <v>0</v>
      </c>
      <c r="AA39" s="170">
        <v>0</v>
      </c>
      <c r="AB39" s="170">
        <v>0</v>
      </c>
      <c r="AC39" s="170">
        <v>0</v>
      </c>
      <c r="AD39" s="170">
        <v>0</v>
      </c>
      <c r="AE39" s="170">
        <v>0</v>
      </c>
      <c r="AF39" s="170">
        <v>0</v>
      </c>
      <c r="AG39" s="170">
        <v>0</v>
      </c>
      <c r="AH39" s="169">
        <v>0</v>
      </c>
      <c r="AI39" s="170">
        <v>0</v>
      </c>
      <c r="AJ39" s="170">
        <v>0</v>
      </c>
      <c r="AK39" s="170">
        <v>0</v>
      </c>
      <c r="AL39" s="170">
        <v>0</v>
      </c>
      <c r="AM39" s="170">
        <v>0</v>
      </c>
      <c r="AN39" s="170">
        <v>0</v>
      </c>
      <c r="AO39" s="170">
        <v>0</v>
      </c>
      <c r="AP39" s="170">
        <v>0</v>
      </c>
      <c r="AQ39" s="170">
        <v>0</v>
      </c>
      <c r="AR39" s="171">
        <f t="shared" si="8"/>
        <v>0</v>
      </c>
      <c r="AS39" s="169">
        <v>0</v>
      </c>
      <c r="AT39" s="170">
        <v>0</v>
      </c>
      <c r="AU39" s="170">
        <v>0</v>
      </c>
      <c r="AV39" s="170">
        <v>0</v>
      </c>
      <c r="AW39" s="170">
        <v>0</v>
      </c>
      <c r="AX39" s="170">
        <v>0</v>
      </c>
      <c r="AY39" s="170">
        <v>0</v>
      </c>
      <c r="AZ39" s="170">
        <v>0</v>
      </c>
      <c r="BA39" s="170">
        <v>0</v>
      </c>
      <c r="BB39" s="170">
        <v>0</v>
      </c>
      <c r="BC39" s="169">
        <v>0</v>
      </c>
      <c r="BD39" s="170">
        <v>0</v>
      </c>
      <c r="BE39" s="170">
        <v>0</v>
      </c>
      <c r="BF39" s="170">
        <v>0</v>
      </c>
      <c r="BG39" s="170">
        <v>0</v>
      </c>
      <c r="BH39" s="170">
        <v>0</v>
      </c>
      <c r="BI39" s="170">
        <v>0</v>
      </c>
      <c r="BJ39" s="170">
        <v>0</v>
      </c>
      <c r="BK39" s="170">
        <v>0</v>
      </c>
      <c r="BL39" s="170">
        <v>0</v>
      </c>
      <c r="BM39" s="172" t="e">
        <f t="shared" si="9"/>
        <v>#DIV/0!</v>
      </c>
      <c r="BN39" s="271" t="e">
        <f t="shared" si="10"/>
        <v>#DIV/0!</v>
      </c>
      <c r="BO39" s="169" t="e">
        <f t="shared" si="11"/>
        <v>#DIV/0!</v>
      </c>
      <c r="BP39" s="170" t="e">
        <f t="shared" si="12"/>
        <v>#DIV/0!</v>
      </c>
      <c r="BQ39" s="170" t="e">
        <f t="shared" si="13"/>
        <v>#DIV/0!</v>
      </c>
      <c r="BR39" s="170" t="e">
        <f t="shared" si="14"/>
        <v>#DIV/0!</v>
      </c>
      <c r="BS39" s="170" t="e">
        <f t="shared" si="15"/>
        <v>#DIV/0!</v>
      </c>
      <c r="BT39" s="170" t="e">
        <f t="shared" si="16"/>
        <v>#DIV/0!</v>
      </c>
      <c r="BU39" s="170" t="e">
        <f t="shared" si="17"/>
        <v>#DIV/0!</v>
      </c>
      <c r="BV39" s="170" t="e">
        <f t="shared" si="18"/>
        <v>#DIV/0!</v>
      </c>
      <c r="BW39" s="170" t="e">
        <f t="shared" si="19"/>
        <v>#DIV/0!</v>
      </c>
      <c r="BX39" s="170" t="e">
        <f t="shared" si="20"/>
        <v>#DIV/0!</v>
      </c>
      <c r="BY39" s="169" t="e">
        <f t="shared" si="21"/>
        <v>#DIV/0!</v>
      </c>
      <c r="BZ39" s="170" t="e">
        <f t="shared" si="22"/>
        <v>#DIV/0!</v>
      </c>
      <c r="CA39" s="170" t="e">
        <f t="shared" si="23"/>
        <v>#DIV/0!</v>
      </c>
      <c r="CB39" s="170" t="e">
        <f t="shared" si="24"/>
        <v>#DIV/0!</v>
      </c>
      <c r="CC39" s="170" t="e">
        <f t="shared" si="25"/>
        <v>#DIV/0!</v>
      </c>
      <c r="CD39" s="170" t="e">
        <f t="shared" si="26"/>
        <v>#DIV/0!</v>
      </c>
      <c r="CE39" s="170" t="e">
        <f t="shared" si="27"/>
        <v>#DIV/0!</v>
      </c>
      <c r="CF39" s="170" t="e">
        <f t="shared" si="28"/>
        <v>#DIV/0!</v>
      </c>
      <c r="CG39" s="170" t="e">
        <f t="shared" si="29"/>
        <v>#DIV/0!</v>
      </c>
      <c r="CH39" s="170" t="e">
        <f t="shared" si="30"/>
        <v>#DIV/0!</v>
      </c>
      <c r="CI39" s="174" t="e">
        <f t="shared" si="31"/>
        <v>#DIV/0!</v>
      </c>
      <c r="CJ39" s="169" t="e">
        <f t="shared" si="32"/>
        <v>#DIV/0!</v>
      </c>
      <c r="CK39" s="170" t="e">
        <f t="shared" si="33"/>
        <v>#DIV/0!</v>
      </c>
      <c r="CL39" s="170" t="e">
        <f t="shared" si="34"/>
        <v>#DIV/0!</v>
      </c>
      <c r="CM39" s="170" t="e">
        <f t="shared" si="35"/>
        <v>#DIV/0!</v>
      </c>
      <c r="CN39" s="170" t="e">
        <f t="shared" si="36"/>
        <v>#DIV/0!</v>
      </c>
      <c r="CO39" s="170" t="e">
        <f t="shared" si="37"/>
        <v>#DIV/0!</v>
      </c>
      <c r="CP39" s="170" t="e">
        <f t="shared" si="38"/>
        <v>#DIV/0!</v>
      </c>
      <c r="CQ39" s="170" t="e">
        <f t="shared" si="39"/>
        <v>#DIV/0!</v>
      </c>
      <c r="CR39" s="170" t="e">
        <f t="shared" si="40"/>
        <v>#DIV/0!</v>
      </c>
      <c r="CS39" s="170" t="e">
        <f t="shared" si="41"/>
        <v>#DIV/0!</v>
      </c>
      <c r="CT39" s="169" t="e">
        <f t="shared" si="42"/>
        <v>#DIV/0!</v>
      </c>
      <c r="CU39" s="170" t="e">
        <f t="shared" si="43"/>
        <v>#DIV/0!</v>
      </c>
      <c r="CV39" s="170" t="e">
        <f t="shared" si="44"/>
        <v>#DIV/0!</v>
      </c>
      <c r="CW39" s="170" t="e">
        <f t="shared" si="45"/>
        <v>#DIV/0!</v>
      </c>
      <c r="CX39" s="170" t="e">
        <f t="shared" si="46"/>
        <v>#DIV/0!</v>
      </c>
      <c r="CY39" s="170" t="e">
        <f t="shared" si="47"/>
        <v>#DIV/0!</v>
      </c>
      <c r="CZ39" s="170" t="e">
        <f t="shared" si="48"/>
        <v>#DIV/0!</v>
      </c>
      <c r="DA39" s="170" t="e">
        <f t="shared" si="49"/>
        <v>#DIV/0!</v>
      </c>
      <c r="DB39" s="170" t="e">
        <f t="shared" si="50"/>
        <v>#DIV/0!</v>
      </c>
      <c r="DC39" s="170" t="e">
        <f t="shared" si="51"/>
        <v>#DIV/0!</v>
      </c>
      <c r="DD39" s="175" t="e">
        <f t="shared" si="52"/>
        <v>#DIV/0!</v>
      </c>
      <c r="DE39" s="176" t="e">
        <f t="shared" si="53"/>
        <v>#DIV/0!</v>
      </c>
      <c r="DF39" s="177" t="e">
        <f t="shared" si="54"/>
        <v>#DIV/0!</v>
      </c>
      <c r="DG39" s="166" t="e">
        <f t="shared" si="55"/>
        <v>#DIV/0!</v>
      </c>
      <c r="DH39" s="166" t="e">
        <f t="shared" si="56"/>
        <v>#DIV/0!</v>
      </c>
      <c r="DI39" s="166" t="e">
        <f t="shared" si="57"/>
        <v>#DIV/0!</v>
      </c>
      <c r="DJ39" s="166" t="e">
        <f t="shared" si="58"/>
        <v>#DIV/0!</v>
      </c>
      <c r="DK39" s="166" t="e">
        <f t="shared" si="59"/>
        <v>#DIV/0!</v>
      </c>
      <c r="DL39" s="166" t="e">
        <f t="shared" si="60"/>
        <v>#DIV/0!</v>
      </c>
      <c r="DM39" s="166" t="e">
        <f t="shared" si="61"/>
        <v>#DIV/0!</v>
      </c>
      <c r="DN39" s="166" t="e">
        <f t="shared" si="62"/>
        <v>#DIV/0!</v>
      </c>
      <c r="DO39" s="166" t="e">
        <f t="shared" si="63"/>
        <v>#DIV/0!</v>
      </c>
      <c r="DP39" s="177" t="e">
        <f t="shared" si="64"/>
        <v>#DIV/0!</v>
      </c>
      <c r="DQ39" s="166" t="e">
        <f t="shared" si="65"/>
        <v>#DIV/0!</v>
      </c>
      <c r="DR39" s="166" t="e">
        <f t="shared" si="66"/>
        <v>#DIV/0!</v>
      </c>
      <c r="DS39" s="166" t="e">
        <f t="shared" si="67"/>
        <v>#DIV/0!</v>
      </c>
      <c r="DT39" s="166" t="e">
        <f t="shared" si="68"/>
        <v>#DIV/0!</v>
      </c>
      <c r="DU39" s="166" t="e">
        <f t="shared" si="69"/>
        <v>#DIV/0!</v>
      </c>
      <c r="DV39" s="166" t="e">
        <f t="shared" si="70"/>
        <v>#DIV/0!</v>
      </c>
      <c r="DW39" s="166" t="e">
        <f t="shared" si="71"/>
        <v>#DIV/0!</v>
      </c>
      <c r="DX39" s="166" t="e">
        <f t="shared" si="72"/>
        <v>#DIV/0!</v>
      </c>
      <c r="DY39" s="166" t="e">
        <f t="shared" si="73"/>
        <v>#DIV/0!</v>
      </c>
      <c r="DZ39" s="178" t="e">
        <f t="shared" si="74"/>
        <v>#DIV/0!</v>
      </c>
      <c r="EA39" s="177" t="e">
        <f t="shared" si="75"/>
        <v>#DIV/0!</v>
      </c>
      <c r="EB39" s="166" t="e">
        <f t="shared" si="76"/>
        <v>#DIV/0!</v>
      </c>
      <c r="EC39" s="166" t="e">
        <f t="shared" si="77"/>
        <v>#DIV/0!</v>
      </c>
      <c r="ED39" s="166" t="e">
        <f t="shared" si="78"/>
        <v>#DIV/0!</v>
      </c>
      <c r="EE39" s="166" t="e">
        <f t="shared" si="79"/>
        <v>#DIV/0!</v>
      </c>
      <c r="EF39" s="166" t="e">
        <f t="shared" si="80"/>
        <v>#DIV/0!</v>
      </c>
      <c r="EG39" s="166" t="e">
        <f t="shared" si="81"/>
        <v>#DIV/0!</v>
      </c>
      <c r="EH39" s="166" t="e">
        <f t="shared" si="82"/>
        <v>#DIV/0!</v>
      </c>
      <c r="EI39" s="166" t="e">
        <f t="shared" si="83"/>
        <v>#DIV/0!</v>
      </c>
      <c r="EJ39" s="166" t="e">
        <f t="shared" si="84"/>
        <v>#DIV/0!</v>
      </c>
      <c r="EK39" s="177" t="e">
        <f t="shared" si="85"/>
        <v>#DIV/0!</v>
      </c>
      <c r="EL39" s="166" t="e">
        <f t="shared" si="86"/>
        <v>#DIV/0!</v>
      </c>
      <c r="EM39" s="166" t="e">
        <f t="shared" si="87"/>
        <v>#DIV/0!</v>
      </c>
      <c r="EN39" s="166" t="e">
        <f t="shared" si="88"/>
        <v>#DIV/0!</v>
      </c>
      <c r="EO39" s="276" t="e">
        <f t="shared" si="89"/>
        <v>#DIV/0!</v>
      </c>
      <c r="EP39" s="166" t="e">
        <f t="shared" si="90"/>
        <v>#DIV/0!</v>
      </c>
      <c r="EQ39" s="166" t="e">
        <f t="shared" si="91"/>
        <v>#DIV/0!</v>
      </c>
      <c r="ER39" s="166" t="e">
        <f t="shared" si="92"/>
        <v>#DIV/0!</v>
      </c>
      <c r="ES39" s="166" t="e">
        <f t="shared" si="93"/>
        <v>#DIV/0!</v>
      </c>
      <c r="ET39" s="179" t="e">
        <f t="shared" si="94"/>
        <v>#DIV/0!</v>
      </c>
      <c r="EW39" s="1713"/>
      <c r="EX39" s="195" t="e">
        <f t="shared" si="98"/>
        <v>#DIV/0!</v>
      </c>
      <c r="EY39" s="278" t="e">
        <f t="shared" si="99"/>
        <v>#DIV/0!</v>
      </c>
      <c r="EZ39" s="278" t="e">
        <f t="shared" si="100"/>
        <v>#DIV/0!</v>
      </c>
      <c r="FA39" s="278" t="e">
        <f t="shared" si="101"/>
        <v>#DIV/0!</v>
      </c>
      <c r="FB39" s="278" t="e">
        <f t="shared" si="102"/>
        <v>#DIV/0!</v>
      </c>
      <c r="FC39" s="278" t="e">
        <f t="shared" si="103"/>
        <v>#DIV/0!</v>
      </c>
      <c r="FD39" s="278" t="e">
        <f t="shared" si="104"/>
        <v>#DIV/0!</v>
      </c>
      <c r="FE39" s="278" t="e">
        <f t="shared" si="105"/>
        <v>#DIV/0!</v>
      </c>
      <c r="FF39" s="278" t="e">
        <f t="shared" si="106"/>
        <v>#DIV/0!</v>
      </c>
      <c r="FG39" s="278" t="e">
        <f t="shared" si="107"/>
        <v>#DIV/0!</v>
      </c>
      <c r="FH39" s="278" t="e">
        <f t="shared" si="108"/>
        <v>#DIV/0!</v>
      </c>
      <c r="FI39" s="279" t="e">
        <f t="shared" si="109"/>
        <v>#DIV/0!</v>
      </c>
      <c r="FJ39" s="200" t="e">
        <f t="shared" si="110"/>
        <v>#DIV/0!</v>
      </c>
      <c r="FK39" s="201" t="e">
        <f t="shared" si="111"/>
        <v>#DIV/0!</v>
      </c>
      <c r="FL39" s="201" t="e">
        <f t="shared" si="112"/>
        <v>#DIV/0!</v>
      </c>
      <c r="FM39" s="201" t="e">
        <f t="shared" si="113"/>
        <v>#DIV/0!</v>
      </c>
      <c r="FN39" s="201" t="e">
        <f t="shared" si="114"/>
        <v>#DIV/0!</v>
      </c>
      <c r="FO39" s="201" t="e">
        <f t="shared" si="115"/>
        <v>#DIV/0!</v>
      </c>
      <c r="FP39" s="201" t="e">
        <f t="shared" si="116"/>
        <v>#DIV/0!</v>
      </c>
      <c r="FQ39" s="201" t="e">
        <f t="shared" si="117"/>
        <v>#DIV/0!</v>
      </c>
      <c r="FR39" s="201" t="e">
        <f t="shared" si="118"/>
        <v>#DIV/0!</v>
      </c>
      <c r="FS39" s="201" t="e">
        <f t="shared" si="119"/>
        <v>#DIV/0!</v>
      </c>
      <c r="FT39" s="280" t="e">
        <f t="shared" si="120"/>
        <v>#DIV/0!</v>
      </c>
      <c r="FU39" s="281" t="e">
        <f t="shared" si="121"/>
        <v>#DIV/0!</v>
      </c>
      <c r="FV39" s="197" t="e">
        <f t="shared" si="122"/>
        <v>#DIV/0!</v>
      </c>
      <c r="FW39" s="197" t="e">
        <f t="shared" si="123"/>
        <v>#DIV/0!</v>
      </c>
      <c r="FX39" s="197" t="e">
        <f t="shared" si="124"/>
        <v>#DIV/0!</v>
      </c>
      <c r="FY39" s="197" t="e">
        <f t="shared" si="125"/>
        <v>#DIV/0!</v>
      </c>
      <c r="FZ39" s="197" t="e">
        <f t="shared" si="126"/>
        <v>#DIV/0!</v>
      </c>
      <c r="GA39" s="197" t="e">
        <f t="shared" si="127"/>
        <v>#DIV/0!</v>
      </c>
      <c r="GB39" s="197" t="e">
        <f t="shared" si="128"/>
        <v>#DIV/0!</v>
      </c>
      <c r="GC39" s="197" t="e">
        <f t="shared" si="129"/>
        <v>#DIV/0!</v>
      </c>
      <c r="GD39" s="198" t="e">
        <f t="shared" si="130"/>
        <v>#DIV/0!</v>
      </c>
    </row>
    <row r="40" spans="1:186" ht="15.75" customHeight="1" x14ac:dyDescent="0.15">
      <c r="A40" s="191">
        <v>64</v>
      </c>
      <c r="B40" s="273"/>
      <c r="C40" s="274"/>
      <c r="D40" s="274"/>
      <c r="E40" s="274"/>
      <c r="F40" s="274"/>
      <c r="G40" s="275"/>
      <c r="H40" s="275"/>
      <c r="I40" s="275"/>
      <c r="J40" s="275"/>
      <c r="K40" s="275"/>
      <c r="L40" s="166">
        <v>0</v>
      </c>
      <c r="M40" s="166">
        <v>0</v>
      </c>
      <c r="N40" s="166">
        <v>0</v>
      </c>
      <c r="O40" s="166">
        <v>0</v>
      </c>
      <c r="P40" s="166">
        <v>0</v>
      </c>
      <c r="Q40" s="166">
        <v>0</v>
      </c>
      <c r="R40" s="166">
        <v>0</v>
      </c>
      <c r="S40" s="166">
        <v>0</v>
      </c>
      <c r="T40" s="166">
        <v>0</v>
      </c>
      <c r="U40" s="166">
        <v>0</v>
      </c>
      <c r="V40" s="172">
        <f t="shared" si="6"/>
        <v>0</v>
      </c>
      <c r="W40" s="168">
        <f t="shared" si="7"/>
        <v>0</v>
      </c>
      <c r="X40" s="169">
        <v>0</v>
      </c>
      <c r="Y40" s="170">
        <v>0</v>
      </c>
      <c r="Z40" s="170">
        <v>0</v>
      </c>
      <c r="AA40" s="170">
        <v>0</v>
      </c>
      <c r="AB40" s="170">
        <v>0</v>
      </c>
      <c r="AC40" s="170">
        <v>0</v>
      </c>
      <c r="AD40" s="170">
        <v>0</v>
      </c>
      <c r="AE40" s="170">
        <v>0</v>
      </c>
      <c r="AF40" s="170">
        <v>0</v>
      </c>
      <c r="AG40" s="170">
        <v>0</v>
      </c>
      <c r="AH40" s="169">
        <v>0</v>
      </c>
      <c r="AI40" s="170">
        <v>0</v>
      </c>
      <c r="AJ40" s="170">
        <v>0</v>
      </c>
      <c r="AK40" s="170">
        <v>0</v>
      </c>
      <c r="AL40" s="170">
        <v>0</v>
      </c>
      <c r="AM40" s="170">
        <v>0</v>
      </c>
      <c r="AN40" s="170">
        <v>0</v>
      </c>
      <c r="AO40" s="170">
        <v>0</v>
      </c>
      <c r="AP40" s="170">
        <v>0</v>
      </c>
      <c r="AQ40" s="170">
        <v>0</v>
      </c>
      <c r="AR40" s="171">
        <f t="shared" si="8"/>
        <v>0</v>
      </c>
      <c r="AS40" s="169">
        <v>0</v>
      </c>
      <c r="AT40" s="170">
        <v>0</v>
      </c>
      <c r="AU40" s="170">
        <v>0</v>
      </c>
      <c r="AV40" s="170">
        <v>0</v>
      </c>
      <c r="AW40" s="170">
        <v>0</v>
      </c>
      <c r="AX40" s="170">
        <v>0</v>
      </c>
      <c r="AY40" s="170">
        <v>0</v>
      </c>
      <c r="AZ40" s="170">
        <v>0</v>
      </c>
      <c r="BA40" s="170">
        <v>0</v>
      </c>
      <c r="BB40" s="170">
        <v>0</v>
      </c>
      <c r="BC40" s="169">
        <v>0</v>
      </c>
      <c r="BD40" s="170">
        <v>0</v>
      </c>
      <c r="BE40" s="170">
        <v>0</v>
      </c>
      <c r="BF40" s="170">
        <v>0</v>
      </c>
      <c r="BG40" s="170">
        <v>0</v>
      </c>
      <c r="BH40" s="170">
        <v>0</v>
      </c>
      <c r="BI40" s="170">
        <v>0</v>
      </c>
      <c r="BJ40" s="170">
        <v>0</v>
      </c>
      <c r="BK40" s="170">
        <v>0</v>
      </c>
      <c r="BL40" s="170">
        <v>0</v>
      </c>
      <c r="BM40" s="172" t="e">
        <f t="shared" si="9"/>
        <v>#DIV/0!</v>
      </c>
      <c r="BN40" s="271" t="e">
        <f t="shared" si="10"/>
        <v>#DIV/0!</v>
      </c>
      <c r="BO40" s="169" t="e">
        <f t="shared" si="11"/>
        <v>#DIV/0!</v>
      </c>
      <c r="BP40" s="170" t="e">
        <f t="shared" si="12"/>
        <v>#DIV/0!</v>
      </c>
      <c r="BQ40" s="170" t="e">
        <f t="shared" si="13"/>
        <v>#DIV/0!</v>
      </c>
      <c r="BR40" s="170" t="e">
        <f t="shared" si="14"/>
        <v>#DIV/0!</v>
      </c>
      <c r="BS40" s="170" t="e">
        <f t="shared" si="15"/>
        <v>#DIV/0!</v>
      </c>
      <c r="BT40" s="170" t="e">
        <f t="shared" si="16"/>
        <v>#DIV/0!</v>
      </c>
      <c r="BU40" s="170" t="e">
        <f t="shared" si="17"/>
        <v>#DIV/0!</v>
      </c>
      <c r="BV40" s="170" t="e">
        <f t="shared" si="18"/>
        <v>#DIV/0!</v>
      </c>
      <c r="BW40" s="170" t="e">
        <f t="shared" si="19"/>
        <v>#DIV/0!</v>
      </c>
      <c r="BX40" s="170" t="e">
        <f t="shared" si="20"/>
        <v>#DIV/0!</v>
      </c>
      <c r="BY40" s="169" t="e">
        <f t="shared" si="21"/>
        <v>#DIV/0!</v>
      </c>
      <c r="BZ40" s="170" t="e">
        <f t="shared" si="22"/>
        <v>#DIV/0!</v>
      </c>
      <c r="CA40" s="170" t="e">
        <f t="shared" si="23"/>
        <v>#DIV/0!</v>
      </c>
      <c r="CB40" s="170" t="e">
        <f t="shared" si="24"/>
        <v>#DIV/0!</v>
      </c>
      <c r="CC40" s="170" t="e">
        <f t="shared" si="25"/>
        <v>#DIV/0!</v>
      </c>
      <c r="CD40" s="170" t="e">
        <f t="shared" si="26"/>
        <v>#DIV/0!</v>
      </c>
      <c r="CE40" s="170" t="e">
        <f t="shared" si="27"/>
        <v>#DIV/0!</v>
      </c>
      <c r="CF40" s="170" t="e">
        <f t="shared" si="28"/>
        <v>#DIV/0!</v>
      </c>
      <c r="CG40" s="170" t="e">
        <f t="shared" si="29"/>
        <v>#DIV/0!</v>
      </c>
      <c r="CH40" s="170" t="e">
        <f t="shared" si="30"/>
        <v>#DIV/0!</v>
      </c>
      <c r="CI40" s="174" t="e">
        <f t="shared" si="31"/>
        <v>#DIV/0!</v>
      </c>
      <c r="CJ40" s="169" t="e">
        <f t="shared" si="32"/>
        <v>#DIV/0!</v>
      </c>
      <c r="CK40" s="170" t="e">
        <f t="shared" si="33"/>
        <v>#DIV/0!</v>
      </c>
      <c r="CL40" s="170" t="e">
        <f t="shared" si="34"/>
        <v>#DIV/0!</v>
      </c>
      <c r="CM40" s="170" t="e">
        <f t="shared" si="35"/>
        <v>#DIV/0!</v>
      </c>
      <c r="CN40" s="170" t="e">
        <f t="shared" si="36"/>
        <v>#DIV/0!</v>
      </c>
      <c r="CO40" s="170" t="e">
        <f t="shared" si="37"/>
        <v>#DIV/0!</v>
      </c>
      <c r="CP40" s="170" t="e">
        <f t="shared" si="38"/>
        <v>#DIV/0!</v>
      </c>
      <c r="CQ40" s="170" t="e">
        <f t="shared" si="39"/>
        <v>#DIV/0!</v>
      </c>
      <c r="CR40" s="170" t="e">
        <f t="shared" si="40"/>
        <v>#DIV/0!</v>
      </c>
      <c r="CS40" s="170" t="e">
        <f t="shared" si="41"/>
        <v>#DIV/0!</v>
      </c>
      <c r="CT40" s="169" t="e">
        <f t="shared" si="42"/>
        <v>#DIV/0!</v>
      </c>
      <c r="CU40" s="170" t="e">
        <f t="shared" si="43"/>
        <v>#DIV/0!</v>
      </c>
      <c r="CV40" s="170" t="e">
        <f t="shared" si="44"/>
        <v>#DIV/0!</v>
      </c>
      <c r="CW40" s="170" t="e">
        <f t="shared" si="45"/>
        <v>#DIV/0!</v>
      </c>
      <c r="CX40" s="170" t="e">
        <f t="shared" si="46"/>
        <v>#DIV/0!</v>
      </c>
      <c r="CY40" s="170" t="e">
        <f t="shared" si="47"/>
        <v>#DIV/0!</v>
      </c>
      <c r="CZ40" s="170" t="e">
        <f t="shared" si="48"/>
        <v>#DIV/0!</v>
      </c>
      <c r="DA40" s="170" t="e">
        <f t="shared" si="49"/>
        <v>#DIV/0!</v>
      </c>
      <c r="DB40" s="170" t="e">
        <f t="shared" si="50"/>
        <v>#DIV/0!</v>
      </c>
      <c r="DC40" s="170" t="e">
        <f t="shared" si="51"/>
        <v>#DIV/0!</v>
      </c>
      <c r="DD40" s="175" t="e">
        <f t="shared" si="52"/>
        <v>#DIV/0!</v>
      </c>
      <c r="DE40" s="176" t="e">
        <f t="shared" si="53"/>
        <v>#DIV/0!</v>
      </c>
      <c r="DF40" s="177" t="e">
        <f t="shared" si="54"/>
        <v>#DIV/0!</v>
      </c>
      <c r="DG40" s="166" t="e">
        <f t="shared" si="55"/>
        <v>#DIV/0!</v>
      </c>
      <c r="DH40" s="166" t="e">
        <f t="shared" si="56"/>
        <v>#DIV/0!</v>
      </c>
      <c r="DI40" s="166" t="e">
        <f t="shared" si="57"/>
        <v>#DIV/0!</v>
      </c>
      <c r="DJ40" s="166" t="e">
        <f t="shared" si="58"/>
        <v>#DIV/0!</v>
      </c>
      <c r="DK40" s="166" t="e">
        <f t="shared" si="59"/>
        <v>#DIV/0!</v>
      </c>
      <c r="DL40" s="166" t="e">
        <f t="shared" si="60"/>
        <v>#DIV/0!</v>
      </c>
      <c r="DM40" s="166" t="e">
        <f t="shared" si="61"/>
        <v>#DIV/0!</v>
      </c>
      <c r="DN40" s="166" t="e">
        <f t="shared" si="62"/>
        <v>#DIV/0!</v>
      </c>
      <c r="DO40" s="166" t="e">
        <f t="shared" si="63"/>
        <v>#DIV/0!</v>
      </c>
      <c r="DP40" s="177" t="e">
        <f t="shared" si="64"/>
        <v>#DIV/0!</v>
      </c>
      <c r="DQ40" s="166" t="e">
        <f t="shared" si="65"/>
        <v>#DIV/0!</v>
      </c>
      <c r="DR40" s="166" t="e">
        <f t="shared" si="66"/>
        <v>#DIV/0!</v>
      </c>
      <c r="DS40" s="166" t="e">
        <f t="shared" si="67"/>
        <v>#DIV/0!</v>
      </c>
      <c r="DT40" s="166" t="e">
        <f t="shared" si="68"/>
        <v>#DIV/0!</v>
      </c>
      <c r="DU40" s="166" t="e">
        <f t="shared" si="69"/>
        <v>#DIV/0!</v>
      </c>
      <c r="DV40" s="166" t="e">
        <f t="shared" si="70"/>
        <v>#DIV/0!</v>
      </c>
      <c r="DW40" s="166" t="e">
        <f t="shared" si="71"/>
        <v>#DIV/0!</v>
      </c>
      <c r="DX40" s="166" t="e">
        <f t="shared" si="72"/>
        <v>#DIV/0!</v>
      </c>
      <c r="DY40" s="166" t="e">
        <f t="shared" si="73"/>
        <v>#DIV/0!</v>
      </c>
      <c r="DZ40" s="178" t="e">
        <f t="shared" si="74"/>
        <v>#DIV/0!</v>
      </c>
      <c r="EA40" s="177" t="e">
        <f t="shared" si="75"/>
        <v>#DIV/0!</v>
      </c>
      <c r="EB40" s="166" t="e">
        <f t="shared" si="76"/>
        <v>#DIV/0!</v>
      </c>
      <c r="EC40" s="166" t="e">
        <f t="shared" si="77"/>
        <v>#DIV/0!</v>
      </c>
      <c r="ED40" s="166" t="e">
        <f t="shared" si="78"/>
        <v>#DIV/0!</v>
      </c>
      <c r="EE40" s="166" t="e">
        <f t="shared" si="79"/>
        <v>#DIV/0!</v>
      </c>
      <c r="EF40" s="166" t="e">
        <f t="shared" si="80"/>
        <v>#DIV/0!</v>
      </c>
      <c r="EG40" s="166" t="e">
        <f t="shared" si="81"/>
        <v>#DIV/0!</v>
      </c>
      <c r="EH40" s="166" t="e">
        <f t="shared" si="82"/>
        <v>#DIV/0!</v>
      </c>
      <c r="EI40" s="166" t="e">
        <f t="shared" si="83"/>
        <v>#DIV/0!</v>
      </c>
      <c r="EJ40" s="166" t="e">
        <f t="shared" si="84"/>
        <v>#DIV/0!</v>
      </c>
      <c r="EK40" s="177" t="e">
        <f t="shared" si="85"/>
        <v>#DIV/0!</v>
      </c>
      <c r="EL40" s="166" t="e">
        <f t="shared" si="86"/>
        <v>#DIV/0!</v>
      </c>
      <c r="EM40" s="166" t="e">
        <f t="shared" si="87"/>
        <v>#DIV/0!</v>
      </c>
      <c r="EN40" s="166" t="e">
        <f t="shared" si="88"/>
        <v>#DIV/0!</v>
      </c>
      <c r="EO40" s="276" t="e">
        <f t="shared" si="89"/>
        <v>#DIV/0!</v>
      </c>
      <c r="EP40" s="166" t="e">
        <f t="shared" si="90"/>
        <v>#DIV/0!</v>
      </c>
      <c r="EQ40" s="166" t="e">
        <f t="shared" si="91"/>
        <v>#DIV/0!</v>
      </c>
      <c r="ER40" s="166" t="e">
        <f t="shared" si="92"/>
        <v>#DIV/0!</v>
      </c>
      <c r="ES40" s="166" t="e">
        <f t="shared" si="93"/>
        <v>#DIV/0!</v>
      </c>
      <c r="ET40" s="179" t="e">
        <f t="shared" si="94"/>
        <v>#DIV/0!</v>
      </c>
      <c r="EW40" s="1713"/>
      <c r="EX40" s="195" t="e">
        <f t="shared" si="98"/>
        <v>#DIV/0!</v>
      </c>
      <c r="EY40" s="278" t="e">
        <f t="shared" si="99"/>
        <v>#DIV/0!</v>
      </c>
      <c r="EZ40" s="278" t="e">
        <f t="shared" si="100"/>
        <v>#DIV/0!</v>
      </c>
      <c r="FA40" s="278" t="e">
        <f t="shared" si="101"/>
        <v>#DIV/0!</v>
      </c>
      <c r="FB40" s="278" t="e">
        <f t="shared" si="102"/>
        <v>#DIV/0!</v>
      </c>
      <c r="FC40" s="278" t="e">
        <f t="shared" si="103"/>
        <v>#DIV/0!</v>
      </c>
      <c r="FD40" s="278" t="e">
        <f t="shared" si="104"/>
        <v>#DIV/0!</v>
      </c>
      <c r="FE40" s="278" t="e">
        <f t="shared" si="105"/>
        <v>#DIV/0!</v>
      </c>
      <c r="FF40" s="278" t="e">
        <f t="shared" si="106"/>
        <v>#DIV/0!</v>
      </c>
      <c r="FG40" s="278" t="e">
        <f t="shared" si="107"/>
        <v>#DIV/0!</v>
      </c>
      <c r="FH40" s="278" t="e">
        <f t="shared" si="108"/>
        <v>#DIV/0!</v>
      </c>
      <c r="FI40" s="279" t="e">
        <f t="shared" si="109"/>
        <v>#DIV/0!</v>
      </c>
      <c r="FJ40" s="200" t="e">
        <f t="shared" si="110"/>
        <v>#DIV/0!</v>
      </c>
      <c r="FK40" s="201" t="e">
        <f t="shared" si="111"/>
        <v>#DIV/0!</v>
      </c>
      <c r="FL40" s="201" t="e">
        <f t="shared" si="112"/>
        <v>#DIV/0!</v>
      </c>
      <c r="FM40" s="201" t="e">
        <f t="shared" si="113"/>
        <v>#DIV/0!</v>
      </c>
      <c r="FN40" s="201" t="e">
        <f t="shared" si="114"/>
        <v>#DIV/0!</v>
      </c>
      <c r="FO40" s="201" t="e">
        <f t="shared" si="115"/>
        <v>#DIV/0!</v>
      </c>
      <c r="FP40" s="201" t="e">
        <f t="shared" si="116"/>
        <v>#DIV/0!</v>
      </c>
      <c r="FQ40" s="201" t="e">
        <f t="shared" si="117"/>
        <v>#DIV/0!</v>
      </c>
      <c r="FR40" s="201" t="e">
        <f t="shared" si="118"/>
        <v>#DIV/0!</v>
      </c>
      <c r="FS40" s="201" t="e">
        <f t="shared" si="119"/>
        <v>#DIV/0!</v>
      </c>
      <c r="FT40" s="280" t="e">
        <f t="shared" si="120"/>
        <v>#DIV/0!</v>
      </c>
      <c r="FU40" s="281" t="e">
        <f t="shared" si="121"/>
        <v>#DIV/0!</v>
      </c>
      <c r="FV40" s="197" t="e">
        <f t="shared" si="122"/>
        <v>#DIV/0!</v>
      </c>
      <c r="FW40" s="197" t="e">
        <f t="shared" si="123"/>
        <v>#DIV/0!</v>
      </c>
      <c r="FX40" s="197" t="e">
        <f t="shared" si="124"/>
        <v>#DIV/0!</v>
      </c>
      <c r="FY40" s="197" t="e">
        <f t="shared" si="125"/>
        <v>#DIV/0!</v>
      </c>
      <c r="FZ40" s="197" t="e">
        <f t="shared" si="126"/>
        <v>#DIV/0!</v>
      </c>
      <c r="GA40" s="197" t="e">
        <f t="shared" si="127"/>
        <v>#DIV/0!</v>
      </c>
      <c r="GB40" s="197" t="e">
        <f t="shared" si="128"/>
        <v>#DIV/0!</v>
      </c>
      <c r="GC40" s="197" t="e">
        <f t="shared" si="129"/>
        <v>#DIV/0!</v>
      </c>
      <c r="GD40" s="198" t="e">
        <f t="shared" si="130"/>
        <v>#DIV/0!</v>
      </c>
    </row>
    <row r="41" spans="1:186" ht="15.75" customHeight="1" x14ac:dyDescent="0.15">
      <c r="A41" s="191">
        <v>66</v>
      </c>
      <c r="B41" s="273"/>
      <c r="C41" s="274"/>
      <c r="D41" s="274"/>
      <c r="E41" s="274"/>
      <c r="F41" s="274"/>
      <c r="G41" s="275"/>
      <c r="H41" s="275"/>
      <c r="I41" s="275"/>
      <c r="J41" s="275"/>
      <c r="K41" s="275"/>
      <c r="L41" s="166">
        <v>0</v>
      </c>
      <c r="M41" s="166">
        <v>0</v>
      </c>
      <c r="N41" s="166">
        <v>0</v>
      </c>
      <c r="O41" s="166">
        <v>0</v>
      </c>
      <c r="P41" s="166">
        <v>0</v>
      </c>
      <c r="Q41" s="166">
        <v>0</v>
      </c>
      <c r="R41" s="166">
        <v>0</v>
      </c>
      <c r="S41" s="166">
        <v>0</v>
      </c>
      <c r="T41" s="166">
        <v>0</v>
      </c>
      <c r="U41" s="166">
        <v>0</v>
      </c>
      <c r="V41" s="172">
        <f t="shared" si="6"/>
        <v>0</v>
      </c>
      <c r="W41" s="168">
        <f t="shared" si="7"/>
        <v>0</v>
      </c>
      <c r="X41" s="169">
        <v>0</v>
      </c>
      <c r="Y41" s="170">
        <v>0</v>
      </c>
      <c r="Z41" s="170">
        <v>0</v>
      </c>
      <c r="AA41" s="170">
        <v>0</v>
      </c>
      <c r="AB41" s="170">
        <v>0</v>
      </c>
      <c r="AC41" s="170">
        <v>0</v>
      </c>
      <c r="AD41" s="170">
        <v>0</v>
      </c>
      <c r="AE41" s="170">
        <v>0</v>
      </c>
      <c r="AF41" s="170">
        <v>0</v>
      </c>
      <c r="AG41" s="170">
        <v>0</v>
      </c>
      <c r="AH41" s="169">
        <v>0</v>
      </c>
      <c r="AI41" s="170">
        <v>0</v>
      </c>
      <c r="AJ41" s="170">
        <v>0</v>
      </c>
      <c r="AK41" s="170">
        <v>0</v>
      </c>
      <c r="AL41" s="170">
        <v>0</v>
      </c>
      <c r="AM41" s="170">
        <v>0</v>
      </c>
      <c r="AN41" s="170">
        <v>0</v>
      </c>
      <c r="AO41" s="170">
        <v>0</v>
      </c>
      <c r="AP41" s="170">
        <v>0</v>
      </c>
      <c r="AQ41" s="170">
        <v>0</v>
      </c>
      <c r="AR41" s="171">
        <f t="shared" si="8"/>
        <v>0</v>
      </c>
      <c r="AS41" s="169">
        <v>0</v>
      </c>
      <c r="AT41" s="170">
        <v>0</v>
      </c>
      <c r="AU41" s="170">
        <v>0</v>
      </c>
      <c r="AV41" s="170">
        <v>0</v>
      </c>
      <c r="AW41" s="170">
        <v>0</v>
      </c>
      <c r="AX41" s="170">
        <v>0</v>
      </c>
      <c r="AY41" s="170">
        <v>0</v>
      </c>
      <c r="AZ41" s="170">
        <v>0</v>
      </c>
      <c r="BA41" s="170">
        <v>0</v>
      </c>
      <c r="BB41" s="170">
        <v>0</v>
      </c>
      <c r="BC41" s="169">
        <v>0</v>
      </c>
      <c r="BD41" s="170">
        <v>0</v>
      </c>
      <c r="BE41" s="170">
        <v>0</v>
      </c>
      <c r="BF41" s="170">
        <v>0</v>
      </c>
      <c r="BG41" s="170">
        <v>0</v>
      </c>
      <c r="BH41" s="170">
        <v>0</v>
      </c>
      <c r="BI41" s="170">
        <v>0</v>
      </c>
      <c r="BJ41" s="170">
        <v>0</v>
      </c>
      <c r="BK41" s="170">
        <v>0</v>
      </c>
      <c r="BL41" s="170">
        <v>0</v>
      </c>
      <c r="BM41" s="172" t="e">
        <f t="shared" si="9"/>
        <v>#DIV/0!</v>
      </c>
      <c r="BN41" s="271" t="e">
        <f t="shared" si="10"/>
        <v>#DIV/0!</v>
      </c>
      <c r="BO41" s="169" t="e">
        <f t="shared" si="11"/>
        <v>#DIV/0!</v>
      </c>
      <c r="BP41" s="170" t="e">
        <f t="shared" si="12"/>
        <v>#DIV/0!</v>
      </c>
      <c r="BQ41" s="170" t="e">
        <f t="shared" si="13"/>
        <v>#DIV/0!</v>
      </c>
      <c r="BR41" s="170" t="e">
        <f t="shared" si="14"/>
        <v>#DIV/0!</v>
      </c>
      <c r="BS41" s="170" t="e">
        <f t="shared" si="15"/>
        <v>#DIV/0!</v>
      </c>
      <c r="BT41" s="170" t="e">
        <f t="shared" si="16"/>
        <v>#DIV/0!</v>
      </c>
      <c r="BU41" s="170" t="e">
        <f t="shared" si="17"/>
        <v>#DIV/0!</v>
      </c>
      <c r="BV41" s="170" t="e">
        <f t="shared" si="18"/>
        <v>#DIV/0!</v>
      </c>
      <c r="BW41" s="170" t="e">
        <f t="shared" si="19"/>
        <v>#DIV/0!</v>
      </c>
      <c r="BX41" s="170" t="e">
        <f t="shared" si="20"/>
        <v>#DIV/0!</v>
      </c>
      <c r="BY41" s="169" t="e">
        <f t="shared" si="21"/>
        <v>#DIV/0!</v>
      </c>
      <c r="BZ41" s="170" t="e">
        <f t="shared" si="22"/>
        <v>#DIV/0!</v>
      </c>
      <c r="CA41" s="170" t="e">
        <f t="shared" si="23"/>
        <v>#DIV/0!</v>
      </c>
      <c r="CB41" s="170" t="e">
        <f t="shared" si="24"/>
        <v>#DIV/0!</v>
      </c>
      <c r="CC41" s="170" t="e">
        <f t="shared" si="25"/>
        <v>#DIV/0!</v>
      </c>
      <c r="CD41" s="170" t="e">
        <f t="shared" si="26"/>
        <v>#DIV/0!</v>
      </c>
      <c r="CE41" s="170" t="e">
        <f t="shared" si="27"/>
        <v>#DIV/0!</v>
      </c>
      <c r="CF41" s="170" t="e">
        <f t="shared" si="28"/>
        <v>#DIV/0!</v>
      </c>
      <c r="CG41" s="170" t="e">
        <f t="shared" si="29"/>
        <v>#DIV/0!</v>
      </c>
      <c r="CH41" s="170" t="e">
        <f t="shared" si="30"/>
        <v>#DIV/0!</v>
      </c>
      <c r="CI41" s="174" t="e">
        <f t="shared" si="31"/>
        <v>#DIV/0!</v>
      </c>
      <c r="CJ41" s="169" t="e">
        <f t="shared" si="32"/>
        <v>#DIV/0!</v>
      </c>
      <c r="CK41" s="170" t="e">
        <f t="shared" si="33"/>
        <v>#DIV/0!</v>
      </c>
      <c r="CL41" s="170" t="e">
        <f t="shared" si="34"/>
        <v>#DIV/0!</v>
      </c>
      <c r="CM41" s="170" t="e">
        <f t="shared" si="35"/>
        <v>#DIV/0!</v>
      </c>
      <c r="CN41" s="170" t="e">
        <f t="shared" si="36"/>
        <v>#DIV/0!</v>
      </c>
      <c r="CO41" s="170" t="e">
        <f t="shared" si="37"/>
        <v>#DIV/0!</v>
      </c>
      <c r="CP41" s="170" t="e">
        <f t="shared" si="38"/>
        <v>#DIV/0!</v>
      </c>
      <c r="CQ41" s="170" t="e">
        <f t="shared" si="39"/>
        <v>#DIV/0!</v>
      </c>
      <c r="CR41" s="170" t="e">
        <f t="shared" si="40"/>
        <v>#DIV/0!</v>
      </c>
      <c r="CS41" s="170" t="e">
        <f t="shared" si="41"/>
        <v>#DIV/0!</v>
      </c>
      <c r="CT41" s="169" t="e">
        <f t="shared" si="42"/>
        <v>#DIV/0!</v>
      </c>
      <c r="CU41" s="170" t="e">
        <f t="shared" si="43"/>
        <v>#DIV/0!</v>
      </c>
      <c r="CV41" s="170" t="e">
        <f t="shared" si="44"/>
        <v>#DIV/0!</v>
      </c>
      <c r="CW41" s="170" t="e">
        <f t="shared" si="45"/>
        <v>#DIV/0!</v>
      </c>
      <c r="CX41" s="170" t="e">
        <f t="shared" si="46"/>
        <v>#DIV/0!</v>
      </c>
      <c r="CY41" s="170" t="e">
        <f t="shared" si="47"/>
        <v>#DIV/0!</v>
      </c>
      <c r="CZ41" s="170" t="e">
        <f t="shared" si="48"/>
        <v>#DIV/0!</v>
      </c>
      <c r="DA41" s="170" t="e">
        <f t="shared" si="49"/>
        <v>#DIV/0!</v>
      </c>
      <c r="DB41" s="170" t="e">
        <f t="shared" si="50"/>
        <v>#DIV/0!</v>
      </c>
      <c r="DC41" s="170" t="e">
        <f t="shared" si="51"/>
        <v>#DIV/0!</v>
      </c>
      <c r="DD41" s="175" t="e">
        <f t="shared" si="52"/>
        <v>#DIV/0!</v>
      </c>
      <c r="DE41" s="176" t="e">
        <f t="shared" si="53"/>
        <v>#DIV/0!</v>
      </c>
      <c r="DF41" s="177" t="e">
        <f t="shared" si="54"/>
        <v>#DIV/0!</v>
      </c>
      <c r="DG41" s="166" t="e">
        <f t="shared" si="55"/>
        <v>#DIV/0!</v>
      </c>
      <c r="DH41" s="166" t="e">
        <f t="shared" si="56"/>
        <v>#DIV/0!</v>
      </c>
      <c r="DI41" s="166" t="e">
        <f t="shared" si="57"/>
        <v>#DIV/0!</v>
      </c>
      <c r="DJ41" s="166" t="e">
        <f t="shared" si="58"/>
        <v>#DIV/0!</v>
      </c>
      <c r="DK41" s="166" t="e">
        <f t="shared" si="59"/>
        <v>#DIV/0!</v>
      </c>
      <c r="DL41" s="166" t="e">
        <f t="shared" si="60"/>
        <v>#DIV/0!</v>
      </c>
      <c r="DM41" s="166" t="e">
        <f t="shared" si="61"/>
        <v>#DIV/0!</v>
      </c>
      <c r="DN41" s="166" t="e">
        <f t="shared" si="62"/>
        <v>#DIV/0!</v>
      </c>
      <c r="DO41" s="166" t="e">
        <f t="shared" si="63"/>
        <v>#DIV/0!</v>
      </c>
      <c r="DP41" s="177" t="e">
        <f t="shared" si="64"/>
        <v>#DIV/0!</v>
      </c>
      <c r="DQ41" s="166" t="e">
        <f t="shared" si="65"/>
        <v>#DIV/0!</v>
      </c>
      <c r="DR41" s="166" t="e">
        <f t="shared" si="66"/>
        <v>#DIV/0!</v>
      </c>
      <c r="DS41" s="166" t="e">
        <f t="shared" si="67"/>
        <v>#DIV/0!</v>
      </c>
      <c r="DT41" s="166" t="e">
        <f t="shared" si="68"/>
        <v>#DIV/0!</v>
      </c>
      <c r="DU41" s="166" t="e">
        <f t="shared" si="69"/>
        <v>#DIV/0!</v>
      </c>
      <c r="DV41" s="166" t="e">
        <f t="shared" si="70"/>
        <v>#DIV/0!</v>
      </c>
      <c r="DW41" s="166" t="e">
        <f t="shared" si="71"/>
        <v>#DIV/0!</v>
      </c>
      <c r="DX41" s="166" t="e">
        <f t="shared" si="72"/>
        <v>#DIV/0!</v>
      </c>
      <c r="DY41" s="166" t="e">
        <f t="shared" si="73"/>
        <v>#DIV/0!</v>
      </c>
      <c r="DZ41" s="178" t="e">
        <f t="shared" si="74"/>
        <v>#DIV/0!</v>
      </c>
      <c r="EA41" s="177" t="e">
        <f t="shared" si="75"/>
        <v>#DIV/0!</v>
      </c>
      <c r="EB41" s="166" t="e">
        <f t="shared" si="76"/>
        <v>#DIV/0!</v>
      </c>
      <c r="EC41" s="166" t="e">
        <f t="shared" si="77"/>
        <v>#DIV/0!</v>
      </c>
      <c r="ED41" s="166" t="e">
        <f t="shared" si="78"/>
        <v>#DIV/0!</v>
      </c>
      <c r="EE41" s="166" t="e">
        <f t="shared" si="79"/>
        <v>#DIV/0!</v>
      </c>
      <c r="EF41" s="166" t="e">
        <f t="shared" si="80"/>
        <v>#DIV/0!</v>
      </c>
      <c r="EG41" s="166" t="e">
        <f t="shared" si="81"/>
        <v>#DIV/0!</v>
      </c>
      <c r="EH41" s="166" t="e">
        <f t="shared" si="82"/>
        <v>#DIV/0!</v>
      </c>
      <c r="EI41" s="166" t="e">
        <f t="shared" si="83"/>
        <v>#DIV/0!</v>
      </c>
      <c r="EJ41" s="166" t="e">
        <f t="shared" si="84"/>
        <v>#DIV/0!</v>
      </c>
      <c r="EK41" s="177" t="e">
        <f t="shared" si="85"/>
        <v>#DIV/0!</v>
      </c>
      <c r="EL41" s="166" t="e">
        <f t="shared" si="86"/>
        <v>#DIV/0!</v>
      </c>
      <c r="EM41" s="166" t="e">
        <f t="shared" si="87"/>
        <v>#DIV/0!</v>
      </c>
      <c r="EN41" s="166" t="e">
        <f t="shared" si="88"/>
        <v>#DIV/0!</v>
      </c>
      <c r="EO41" s="276" t="e">
        <f t="shared" si="89"/>
        <v>#DIV/0!</v>
      </c>
      <c r="EP41" s="166" t="e">
        <f t="shared" si="90"/>
        <v>#DIV/0!</v>
      </c>
      <c r="EQ41" s="166" t="e">
        <f t="shared" si="91"/>
        <v>#DIV/0!</v>
      </c>
      <c r="ER41" s="166" t="e">
        <f t="shared" si="92"/>
        <v>#DIV/0!</v>
      </c>
      <c r="ES41" s="166" t="e">
        <f t="shared" si="93"/>
        <v>#DIV/0!</v>
      </c>
      <c r="ET41" s="179" t="e">
        <f t="shared" si="94"/>
        <v>#DIV/0!</v>
      </c>
      <c r="EW41" s="1713"/>
      <c r="EX41" s="195" t="e">
        <f t="shared" si="98"/>
        <v>#DIV/0!</v>
      </c>
      <c r="EY41" s="278" t="e">
        <f t="shared" si="99"/>
        <v>#DIV/0!</v>
      </c>
      <c r="EZ41" s="278" t="e">
        <f t="shared" si="100"/>
        <v>#DIV/0!</v>
      </c>
      <c r="FA41" s="278" t="e">
        <f t="shared" si="101"/>
        <v>#DIV/0!</v>
      </c>
      <c r="FB41" s="278" t="e">
        <f t="shared" si="102"/>
        <v>#DIV/0!</v>
      </c>
      <c r="FC41" s="278" t="e">
        <f t="shared" si="103"/>
        <v>#DIV/0!</v>
      </c>
      <c r="FD41" s="278" t="e">
        <f t="shared" si="104"/>
        <v>#DIV/0!</v>
      </c>
      <c r="FE41" s="278" t="e">
        <f t="shared" si="105"/>
        <v>#DIV/0!</v>
      </c>
      <c r="FF41" s="278" t="e">
        <f t="shared" si="106"/>
        <v>#DIV/0!</v>
      </c>
      <c r="FG41" s="278" t="e">
        <f t="shared" si="107"/>
        <v>#DIV/0!</v>
      </c>
      <c r="FH41" s="278" t="e">
        <f t="shared" si="108"/>
        <v>#DIV/0!</v>
      </c>
      <c r="FI41" s="279" t="e">
        <f t="shared" si="109"/>
        <v>#DIV/0!</v>
      </c>
      <c r="FJ41" s="200" t="e">
        <f t="shared" si="110"/>
        <v>#DIV/0!</v>
      </c>
      <c r="FK41" s="201" t="e">
        <f t="shared" si="111"/>
        <v>#DIV/0!</v>
      </c>
      <c r="FL41" s="201" t="e">
        <f t="shared" si="112"/>
        <v>#DIV/0!</v>
      </c>
      <c r="FM41" s="201" t="e">
        <f t="shared" si="113"/>
        <v>#DIV/0!</v>
      </c>
      <c r="FN41" s="201" t="e">
        <f t="shared" si="114"/>
        <v>#DIV/0!</v>
      </c>
      <c r="FO41" s="201" t="e">
        <f t="shared" si="115"/>
        <v>#DIV/0!</v>
      </c>
      <c r="FP41" s="201" t="e">
        <f t="shared" si="116"/>
        <v>#DIV/0!</v>
      </c>
      <c r="FQ41" s="201" t="e">
        <f t="shared" si="117"/>
        <v>#DIV/0!</v>
      </c>
      <c r="FR41" s="201" t="e">
        <f t="shared" si="118"/>
        <v>#DIV/0!</v>
      </c>
      <c r="FS41" s="201" t="e">
        <f t="shared" si="119"/>
        <v>#DIV/0!</v>
      </c>
      <c r="FT41" s="280" t="e">
        <f t="shared" si="120"/>
        <v>#DIV/0!</v>
      </c>
      <c r="FU41" s="281" t="e">
        <f t="shared" si="121"/>
        <v>#DIV/0!</v>
      </c>
      <c r="FV41" s="197" t="e">
        <f t="shared" si="122"/>
        <v>#DIV/0!</v>
      </c>
      <c r="FW41" s="197" t="e">
        <f t="shared" si="123"/>
        <v>#DIV/0!</v>
      </c>
      <c r="FX41" s="197" t="e">
        <f t="shared" si="124"/>
        <v>#DIV/0!</v>
      </c>
      <c r="FY41" s="197" t="e">
        <f t="shared" si="125"/>
        <v>#DIV/0!</v>
      </c>
      <c r="FZ41" s="197" t="e">
        <f t="shared" si="126"/>
        <v>#DIV/0!</v>
      </c>
      <c r="GA41" s="197" t="e">
        <f t="shared" si="127"/>
        <v>#DIV/0!</v>
      </c>
      <c r="GB41" s="197" t="e">
        <f t="shared" si="128"/>
        <v>#DIV/0!</v>
      </c>
      <c r="GC41" s="197" t="e">
        <f t="shared" si="129"/>
        <v>#DIV/0!</v>
      </c>
      <c r="GD41" s="198" t="e">
        <f t="shared" si="130"/>
        <v>#DIV/0!</v>
      </c>
    </row>
    <row r="42" spans="1:186" ht="15.75" customHeight="1" x14ac:dyDescent="0.15">
      <c r="A42" s="191">
        <v>68</v>
      </c>
      <c r="B42" s="273"/>
      <c r="C42" s="274"/>
      <c r="D42" s="274"/>
      <c r="E42" s="274"/>
      <c r="F42" s="274"/>
      <c r="G42" s="275"/>
      <c r="H42" s="275"/>
      <c r="I42" s="275"/>
      <c r="J42" s="275"/>
      <c r="K42" s="275"/>
      <c r="L42" s="166">
        <v>0</v>
      </c>
      <c r="M42" s="166">
        <v>0</v>
      </c>
      <c r="N42" s="166">
        <v>0</v>
      </c>
      <c r="O42" s="166">
        <v>0</v>
      </c>
      <c r="P42" s="166">
        <v>0</v>
      </c>
      <c r="Q42" s="166">
        <v>0</v>
      </c>
      <c r="R42" s="166">
        <v>0</v>
      </c>
      <c r="S42" s="166">
        <v>0</v>
      </c>
      <c r="T42" s="166">
        <v>0</v>
      </c>
      <c r="U42" s="166">
        <v>0</v>
      </c>
      <c r="V42" s="172">
        <f t="shared" si="6"/>
        <v>0</v>
      </c>
      <c r="W42" s="168">
        <f t="shared" si="7"/>
        <v>0</v>
      </c>
      <c r="X42" s="169">
        <v>0</v>
      </c>
      <c r="Y42" s="170">
        <v>0</v>
      </c>
      <c r="Z42" s="170">
        <v>0</v>
      </c>
      <c r="AA42" s="170">
        <v>0</v>
      </c>
      <c r="AB42" s="170">
        <v>0</v>
      </c>
      <c r="AC42" s="170">
        <v>0</v>
      </c>
      <c r="AD42" s="170">
        <v>0</v>
      </c>
      <c r="AE42" s="170">
        <v>0</v>
      </c>
      <c r="AF42" s="170">
        <v>0</v>
      </c>
      <c r="AG42" s="170">
        <v>0</v>
      </c>
      <c r="AH42" s="169">
        <v>0</v>
      </c>
      <c r="AI42" s="170">
        <v>0</v>
      </c>
      <c r="AJ42" s="170">
        <v>0</v>
      </c>
      <c r="AK42" s="170">
        <v>0</v>
      </c>
      <c r="AL42" s="170">
        <v>0</v>
      </c>
      <c r="AM42" s="170">
        <v>0</v>
      </c>
      <c r="AN42" s="170">
        <v>0</v>
      </c>
      <c r="AO42" s="170">
        <v>0</v>
      </c>
      <c r="AP42" s="170">
        <v>0</v>
      </c>
      <c r="AQ42" s="170">
        <v>0</v>
      </c>
      <c r="AR42" s="171">
        <f t="shared" si="8"/>
        <v>0</v>
      </c>
      <c r="AS42" s="169">
        <v>0</v>
      </c>
      <c r="AT42" s="170">
        <v>0</v>
      </c>
      <c r="AU42" s="170">
        <v>0</v>
      </c>
      <c r="AV42" s="170">
        <v>0</v>
      </c>
      <c r="AW42" s="170">
        <v>0</v>
      </c>
      <c r="AX42" s="170">
        <v>0</v>
      </c>
      <c r="AY42" s="170">
        <v>0</v>
      </c>
      <c r="AZ42" s="170">
        <v>0</v>
      </c>
      <c r="BA42" s="170">
        <v>0</v>
      </c>
      <c r="BB42" s="170">
        <v>0</v>
      </c>
      <c r="BC42" s="169">
        <v>0</v>
      </c>
      <c r="BD42" s="170">
        <v>0</v>
      </c>
      <c r="BE42" s="170">
        <v>0</v>
      </c>
      <c r="BF42" s="170">
        <v>0</v>
      </c>
      <c r="BG42" s="170">
        <v>0</v>
      </c>
      <c r="BH42" s="170">
        <v>0</v>
      </c>
      <c r="BI42" s="170">
        <v>0</v>
      </c>
      <c r="BJ42" s="170">
        <v>0</v>
      </c>
      <c r="BK42" s="170">
        <v>0</v>
      </c>
      <c r="BL42" s="170">
        <v>0</v>
      </c>
      <c r="BM42" s="172" t="e">
        <f t="shared" si="9"/>
        <v>#DIV/0!</v>
      </c>
      <c r="BN42" s="271" t="e">
        <f t="shared" si="10"/>
        <v>#DIV/0!</v>
      </c>
      <c r="BO42" s="169" t="e">
        <f t="shared" si="11"/>
        <v>#DIV/0!</v>
      </c>
      <c r="BP42" s="170" t="e">
        <f t="shared" si="12"/>
        <v>#DIV/0!</v>
      </c>
      <c r="BQ42" s="170" t="e">
        <f t="shared" si="13"/>
        <v>#DIV/0!</v>
      </c>
      <c r="BR42" s="170" t="e">
        <f t="shared" si="14"/>
        <v>#DIV/0!</v>
      </c>
      <c r="BS42" s="170" t="e">
        <f t="shared" si="15"/>
        <v>#DIV/0!</v>
      </c>
      <c r="BT42" s="170" t="e">
        <f t="shared" si="16"/>
        <v>#DIV/0!</v>
      </c>
      <c r="BU42" s="170" t="e">
        <f t="shared" si="17"/>
        <v>#DIV/0!</v>
      </c>
      <c r="BV42" s="170" t="e">
        <f t="shared" si="18"/>
        <v>#DIV/0!</v>
      </c>
      <c r="BW42" s="170" t="e">
        <f t="shared" si="19"/>
        <v>#DIV/0!</v>
      </c>
      <c r="BX42" s="170" t="e">
        <f t="shared" si="20"/>
        <v>#DIV/0!</v>
      </c>
      <c r="BY42" s="169" t="e">
        <f t="shared" si="21"/>
        <v>#DIV/0!</v>
      </c>
      <c r="BZ42" s="170" t="e">
        <f t="shared" si="22"/>
        <v>#DIV/0!</v>
      </c>
      <c r="CA42" s="170" t="e">
        <f t="shared" si="23"/>
        <v>#DIV/0!</v>
      </c>
      <c r="CB42" s="170" t="e">
        <f t="shared" si="24"/>
        <v>#DIV/0!</v>
      </c>
      <c r="CC42" s="170" t="e">
        <f t="shared" si="25"/>
        <v>#DIV/0!</v>
      </c>
      <c r="CD42" s="170" t="e">
        <f t="shared" si="26"/>
        <v>#DIV/0!</v>
      </c>
      <c r="CE42" s="170" t="e">
        <f t="shared" si="27"/>
        <v>#DIV/0!</v>
      </c>
      <c r="CF42" s="170" t="e">
        <f t="shared" si="28"/>
        <v>#DIV/0!</v>
      </c>
      <c r="CG42" s="170" t="e">
        <f t="shared" si="29"/>
        <v>#DIV/0!</v>
      </c>
      <c r="CH42" s="170" t="e">
        <f t="shared" si="30"/>
        <v>#DIV/0!</v>
      </c>
      <c r="CI42" s="174" t="e">
        <f t="shared" si="31"/>
        <v>#DIV/0!</v>
      </c>
      <c r="CJ42" s="169" t="e">
        <f t="shared" si="32"/>
        <v>#DIV/0!</v>
      </c>
      <c r="CK42" s="170" t="e">
        <f t="shared" si="33"/>
        <v>#DIV/0!</v>
      </c>
      <c r="CL42" s="170" t="e">
        <f t="shared" si="34"/>
        <v>#DIV/0!</v>
      </c>
      <c r="CM42" s="170" t="e">
        <f t="shared" si="35"/>
        <v>#DIV/0!</v>
      </c>
      <c r="CN42" s="170" t="e">
        <f t="shared" si="36"/>
        <v>#DIV/0!</v>
      </c>
      <c r="CO42" s="170" t="e">
        <f t="shared" si="37"/>
        <v>#DIV/0!</v>
      </c>
      <c r="CP42" s="170" t="e">
        <f t="shared" si="38"/>
        <v>#DIV/0!</v>
      </c>
      <c r="CQ42" s="170" t="e">
        <f t="shared" si="39"/>
        <v>#DIV/0!</v>
      </c>
      <c r="CR42" s="170" t="e">
        <f t="shared" si="40"/>
        <v>#DIV/0!</v>
      </c>
      <c r="CS42" s="170" t="e">
        <f t="shared" si="41"/>
        <v>#DIV/0!</v>
      </c>
      <c r="CT42" s="169" t="e">
        <f t="shared" si="42"/>
        <v>#DIV/0!</v>
      </c>
      <c r="CU42" s="170" t="e">
        <f t="shared" si="43"/>
        <v>#DIV/0!</v>
      </c>
      <c r="CV42" s="170" t="e">
        <f t="shared" si="44"/>
        <v>#DIV/0!</v>
      </c>
      <c r="CW42" s="170" t="e">
        <f t="shared" si="45"/>
        <v>#DIV/0!</v>
      </c>
      <c r="CX42" s="170" t="e">
        <f t="shared" si="46"/>
        <v>#DIV/0!</v>
      </c>
      <c r="CY42" s="170" t="e">
        <f t="shared" si="47"/>
        <v>#DIV/0!</v>
      </c>
      <c r="CZ42" s="170" t="e">
        <f t="shared" si="48"/>
        <v>#DIV/0!</v>
      </c>
      <c r="DA42" s="170" t="e">
        <f t="shared" si="49"/>
        <v>#DIV/0!</v>
      </c>
      <c r="DB42" s="170" t="e">
        <f t="shared" si="50"/>
        <v>#DIV/0!</v>
      </c>
      <c r="DC42" s="170" t="e">
        <f t="shared" si="51"/>
        <v>#DIV/0!</v>
      </c>
      <c r="DD42" s="175" t="e">
        <f t="shared" si="52"/>
        <v>#DIV/0!</v>
      </c>
      <c r="DE42" s="176" t="e">
        <f t="shared" si="53"/>
        <v>#DIV/0!</v>
      </c>
      <c r="DF42" s="177" t="e">
        <f t="shared" si="54"/>
        <v>#DIV/0!</v>
      </c>
      <c r="DG42" s="166" t="e">
        <f t="shared" si="55"/>
        <v>#DIV/0!</v>
      </c>
      <c r="DH42" s="166" t="e">
        <f t="shared" si="56"/>
        <v>#DIV/0!</v>
      </c>
      <c r="DI42" s="166" t="e">
        <f t="shared" si="57"/>
        <v>#DIV/0!</v>
      </c>
      <c r="DJ42" s="166" t="e">
        <f t="shared" si="58"/>
        <v>#DIV/0!</v>
      </c>
      <c r="DK42" s="166" t="e">
        <f t="shared" si="59"/>
        <v>#DIV/0!</v>
      </c>
      <c r="DL42" s="166" t="e">
        <f t="shared" si="60"/>
        <v>#DIV/0!</v>
      </c>
      <c r="DM42" s="166" t="e">
        <f t="shared" si="61"/>
        <v>#DIV/0!</v>
      </c>
      <c r="DN42" s="166" t="e">
        <f t="shared" si="62"/>
        <v>#DIV/0!</v>
      </c>
      <c r="DO42" s="166" t="e">
        <f t="shared" si="63"/>
        <v>#DIV/0!</v>
      </c>
      <c r="DP42" s="177" t="e">
        <f t="shared" si="64"/>
        <v>#DIV/0!</v>
      </c>
      <c r="DQ42" s="166" t="e">
        <f t="shared" si="65"/>
        <v>#DIV/0!</v>
      </c>
      <c r="DR42" s="166" t="e">
        <f t="shared" si="66"/>
        <v>#DIV/0!</v>
      </c>
      <c r="DS42" s="166" t="e">
        <f t="shared" si="67"/>
        <v>#DIV/0!</v>
      </c>
      <c r="DT42" s="166" t="e">
        <f t="shared" si="68"/>
        <v>#DIV/0!</v>
      </c>
      <c r="DU42" s="166" t="e">
        <f t="shared" si="69"/>
        <v>#DIV/0!</v>
      </c>
      <c r="DV42" s="166" t="e">
        <f t="shared" si="70"/>
        <v>#DIV/0!</v>
      </c>
      <c r="DW42" s="166" t="e">
        <f t="shared" si="71"/>
        <v>#DIV/0!</v>
      </c>
      <c r="DX42" s="166" t="e">
        <f t="shared" si="72"/>
        <v>#DIV/0!</v>
      </c>
      <c r="DY42" s="166" t="e">
        <f t="shared" si="73"/>
        <v>#DIV/0!</v>
      </c>
      <c r="DZ42" s="178" t="e">
        <f t="shared" si="74"/>
        <v>#DIV/0!</v>
      </c>
      <c r="EA42" s="177" t="e">
        <f t="shared" si="75"/>
        <v>#DIV/0!</v>
      </c>
      <c r="EB42" s="166" t="e">
        <f t="shared" si="76"/>
        <v>#DIV/0!</v>
      </c>
      <c r="EC42" s="166" t="e">
        <f t="shared" si="77"/>
        <v>#DIV/0!</v>
      </c>
      <c r="ED42" s="166" t="e">
        <f t="shared" si="78"/>
        <v>#DIV/0!</v>
      </c>
      <c r="EE42" s="166" t="e">
        <f t="shared" si="79"/>
        <v>#DIV/0!</v>
      </c>
      <c r="EF42" s="166" t="e">
        <f t="shared" si="80"/>
        <v>#DIV/0!</v>
      </c>
      <c r="EG42" s="166" t="e">
        <f t="shared" si="81"/>
        <v>#DIV/0!</v>
      </c>
      <c r="EH42" s="166" t="e">
        <f t="shared" si="82"/>
        <v>#DIV/0!</v>
      </c>
      <c r="EI42" s="166" t="e">
        <f t="shared" si="83"/>
        <v>#DIV/0!</v>
      </c>
      <c r="EJ42" s="166" t="e">
        <f t="shared" si="84"/>
        <v>#DIV/0!</v>
      </c>
      <c r="EK42" s="177" t="e">
        <f t="shared" si="85"/>
        <v>#DIV/0!</v>
      </c>
      <c r="EL42" s="166" t="e">
        <f t="shared" si="86"/>
        <v>#DIV/0!</v>
      </c>
      <c r="EM42" s="166" t="e">
        <f t="shared" si="87"/>
        <v>#DIV/0!</v>
      </c>
      <c r="EN42" s="166" t="e">
        <f t="shared" si="88"/>
        <v>#DIV/0!</v>
      </c>
      <c r="EO42" s="276" t="e">
        <f t="shared" si="89"/>
        <v>#DIV/0!</v>
      </c>
      <c r="EP42" s="166" t="e">
        <f t="shared" si="90"/>
        <v>#DIV/0!</v>
      </c>
      <c r="EQ42" s="166" t="e">
        <f t="shared" si="91"/>
        <v>#DIV/0!</v>
      </c>
      <c r="ER42" s="166" t="e">
        <f t="shared" si="92"/>
        <v>#DIV/0!</v>
      </c>
      <c r="ES42" s="166" t="e">
        <f t="shared" si="93"/>
        <v>#DIV/0!</v>
      </c>
      <c r="ET42" s="179" t="e">
        <f t="shared" si="94"/>
        <v>#DIV/0!</v>
      </c>
      <c r="EW42" s="1713"/>
      <c r="EX42" s="195" t="e">
        <f t="shared" si="98"/>
        <v>#DIV/0!</v>
      </c>
      <c r="EY42" s="278" t="e">
        <f t="shared" si="99"/>
        <v>#DIV/0!</v>
      </c>
      <c r="EZ42" s="278" t="e">
        <f t="shared" si="100"/>
        <v>#DIV/0!</v>
      </c>
      <c r="FA42" s="278" t="e">
        <f t="shared" si="101"/>
        <v>#DIV/0!</v>
      </c>
      <c r="FB42" s="278" t="e">
        <f t="shared" si="102"/>
        <v>#DIV/0!</v>
      </c>
      <c r="FC42" s="278" t="e">
        <f t="shared" si="103"/>
        <v>#DIV/0!</v>
      </c>
      <c r="FD42" s="278" t="e">
        <f t="shared" si="104"/>
        <v>#DIV/0!</v>
      </c>
      <c r="FE42" s="278" t="e">
        <f t="shared" si="105"/>
        <v>#DIV/0!</v>
      </c>
      <c r="FF42" s="278" t="e">
        <f t="shared" si="106"/>
        <v>#DIV/0!</v>
      </c>
      <c r="FG42" s="278" t="e">
        <f t="shared" si="107"/>
        <v>#DIV/0!</v>
      </c>
      <c r="FH42" s="278" t="e">
        <f t="shared" si="108"/>
        <v>#DIV/0!</v>
      </c>
      <c r="FI42" s="279" t="e">
        <f t="shared" si="109"/>
        <v>#DIV/0!</v>
      </c>
      <c r="FJ42" s="200" t="e">
        <f t="shared" si="110"/>
        <v>#DIV/0!</v>
      </c>
      <c r="FK42" s="201" t="e">
        <f t="shared" si="111"/>
        <v>#DIV/0!</v>
      </c>
      <c r="FL42" s="201" t="e">
        <f t="shared" si="112"/>
        <v>#DIV/0!</v>
      </c>
      <c r="FM42" s="201" t="e">
        <f t="shared" si="113"/>
        <v>#DIV/0!</v>
      </c>
      <c r="FN42" s="201" t="e">
        <f t="shared" si="114"/>
        <v>#DIV/0!</v>
      </c>
      <c r="FO42" s="201" t="e">
        <f t="shared" si="115"/>
        <v>#DIV/0!</v>
      </c>
      <c r="FP42" s="201" t="e">
        <f t="shared" si="116"/>
        <v>#DIV/0!</v>
      </c>
      <c r="FQ42" s="201" t="e">
        <f t="shared" si="117"/>
        <v>#DIV/0!</v>
      </c>
      <c r="FR42" s="201" t="e">
        <f t="shared" si="118"/>
        <v>#DIV/0!</v>
      </c>
      <c r="FS42" s="201" t="e">
        <f t="shared" si="119"/>
        <v>#DIV/0!</v>
      </c>
      <c r="FT42" s="280" t="e">
        <f t="shared" si="120"/>
        <v>#DIV/0!</v>
      </c>
      <c r="FU42" s="281" t="e">
        <f t="shared" si="121"/>
        <v>#DIV/0!</v>
      </c>
      <c r="FV42" s="197" t="e">
        <f t="shared" si="122"/>
        <v>#DIV/0!</v>
      </c>
      <c r="FW42" s="197" t="e">
        <f t="shared" si="123"/>
        <v>#DIV/0!</v>
      </c>
      <c r="FX42" s="197" t="e">
        <f t="shared" si="124"/>
        <v>#DIV/0!</v>
      </c>
      <c r="FY42" s="197" t="e">
        <f t="shared" si="125"/>
        <v>#DIV/0!</v>
      </c>
      <c r="FZ42" s="197" t="e">
        <f t="shared" si="126"/>
        <v>#DIV/0!</v>
      </c>
      <c r="GA42" s="197" t="e">
        <f t="shared" si="127"/>
        <v>#DIV/0!</v>
      </c>
      <c r="GB42" s="197" t="e">
        <f t="shared" si="128"/>
        <v>#DIV/0!</v>
      </c>
      <c r="GC42" s="197" t="e">
        <f t="shared" si="129"/>
        <v>#DIV/0!</v>
      </c>
      <c r="GD42" s="198" t="e">
        <f t="shared" si="130"/>
        <v>#DIV/0!</v>
      </c>
    </row>
    <row r="43" spans="1:186" ht="15.75" customHeight="1" x14ac:dyDescent="0.15">
      <c r="A43" s="191">
        <v>70</v>
      </c>
      <c r="B43" s="273"/>
      <c r="C43" s="274"/>
      <c r="D43" s="274"/>
      <c r="E43" s="274"/>
      <c r="F43" s="274"/>
      <c r="G43" s="275"/>
      <c r="H43" s="275"/>
      <c r="I43" s="275"/>
      <c r="J43" s="275"/>
      <c r="K43" s="275"/>
      <c r="L43" s="166">
        <v>0</v>
      </c>
      <c r="M43" s="166">
        <v>0</v>
      </c>
      <c r="N43" s="166">
        <v>0</v>
      </c>
      <c r="O43" s="166">
        <v>0</v>
      </c>
      <c r="P43" s="166">
        <v>0</v>
      </c>
      <c r="Q43" s="166">
        <v>0</v>
      </c>
      <c r="R43" s="166">
        <v>0</v>
      </c>
      <c r="S43" s="166">
        <v>0</v>
      </c>
      <c r="T43" s="166">
        <v>0</v>
      </c>
      <c r="U43" s="166">
        <v>0</v>
      </c>
      <c r="V43" s="172">
        <f t="shared" si="6"/>
        <v>0</v>
      </c>
      <c r="W43" s="168">
        <f t="shared" si="7"/>
        <v>0</v>
      </c>
      <c r="X43" s="169">
        <v>0</v>
      </c>
      <c r="Y43" s="170">
        <v>0</v>
      </c>
      <c r="Z43" s="170">
        <v>0</v>
      </c>
      <c r="AA43" s="170">
        <v>0</v>
      </c>
      <c r="AB43" s="170">
        <v>0</v>
      </c>
      <c r="AC43" s="170">
        <v>0</v>
      </c>
      <c r="AD43" s="170">
        <v>0</v>
      </c>
      <c r="AE43" s="170">
        <v>0</v>
      </c>
      <c r="AF43" s="170">
        <v>0</v>
      </c>
      <c r="AG43" s="170">
        <v>0</v>
      </c>
      <c r="AH43" s="169">
        <v>0</v>
      </c>
      <c r="AI43" s="170">
        <v>0</v>
      </c>
      <c r="AJ43" s="170">
        <v>0</v>
      </c>
      <c r="AK43" s="170">
        <v>0</v>
      </c>
      <c r="AL43" s="170">
        <v>0</v>
      </c>
      <c r="AM43" s="170">
        <v>0</v>
      </c>
      <c r="AN43" s="170">
        <v>0</v>
      </c>
      <c r="AO43" s="170">
        <v>0</v>
      </c>
      <c r="AP43" s="170">
        <v>0</v>
      </c>
      <c r="AQ43" s="170">
        <v>0</v>
      </c>
      <c r="AR43" s="171">
        <f t="shared" si="8"/>
        <v>0</v>
      </c>
      <c r="AS43" s="169">
        <v>0</v>
      </c>
      <c r="AT43" s="170">
        <v>0</v>
      </c>
      <c r="AU43" s="170">
        <v>0</v>
      </c>
      <c r="AV43" s="170">
        <v>0</v>
      </c>
      <c r="AW43" s="170">
        <v>0</v>
      </c>
      <c r="AX43" s="170">
        <v>0</v>
      </c>
      <c r="AY43" s="170">
        <v>0</v>
      </c>
      <c r="AZ43" s="170">
        <v>0</v>
      </c>
      <c r="BA43" s="170">
        <v>0</v>
      </c>
      <c r="BB43" s="170">
        <v>0</v>
      </c>
      <c r="BC43" s="169">
        <v>0</v>
      </c>
      <c r="BD43" s="170">
        <v>0</v>
      </c>
      <c r="BE43" s="170">
        <v>0</v>
      </c>
      <c r="BF43" s="170">
        <v>0</v>
      </c>
      <c r="BG43" s="170">
        <v>0</v>
      </c>
      <c r="BH43" s="170">
        <v>0</v>
      </c>
      <c r="BI43" s="170">
        <v>0</v>
      </c>
      <c r="BJ43" s="170">
        <v>0</v>
      </c>
      <c r="BK43" s="170">
        <v>0</v>
      </c>
      <c r="BL43" s="170">
        <v>0</v>
      </c>
      <c r="BM43" s="172" t="e">
        <f t="shared" si="9"/>
        <v>#DIV/0!</v>
      </c>
      <c r="BN43" s="271" t="e">
        <f t="shared" si="10"/>
        <v>#DIV/0!</v>
      </c>
      <c r="BO43" s="169" t="e">
        <f t="shared" si="11"/>
        <v>#DIV/0!</v>
      </c>
      <c r="BP43" s="170" t="e">
        <f t="shared" si="12"/>
        <v>#DIV/0!</v>
      </c>
      <c r="BQ43" s="170" t="e">
        <f t="shared" si="13"/>
        <v>#DIV/0!</v>
      </c>
      <c r="BR43" s="170" t="e">
        <f t="shared" si="14"/>
        <v>#DIV/0!</v>
      </c>
      <c r="BS43" s="170" t="e">
        <f t="shared" si="15"/>
        <v>#DIV/0!</v>
      </c>
      <c r="BT43" s="170" t="e">
        <f t="shared" si="16"/>
        <v>#DIV/0!</v>
      </c>
      <c r="BU43" s="170" t="e">
        <f t="shared" si="17"/>
        <v>#DIV/0!</v>
      </c>
      <c r="BV43" s="170" t="e">
        <f t="shared" si="18"/>
        <v>#DIV/0!</v>
      </c>
      <c r="BW43" s="170" t="e">
        <f t="shared" si="19"/>
        <v>#DIV/0!</v>
      </c>
      <c r="BX43" s="170" t="e">
        <f t="shared" si="20"/>
        <v>#DIV/0!</v>
      </c>
      <c r="BY43" s="169" t="e">
        <f t="shared" si="21"/>
        <v>#DIV/0!</v>
      </c>
      <c r="BZ43" s="170" t="e">
        <f t="shared" si="22"/>
        <v>#DIV/0!</v>
      </c>
      <c r="CA43" s="170" t="e">
        <f t="shared" si="23"/>
        <v>#DIV/0!</v>
      </c>
      <c r="CB43" s="170" t="e">
        <f t="shared" si="24"/>
        <v>#DIV/0!</v>
      </c>
      <c r="CC43" s="170" t="e">
        <f t="shared" si="25"/>
        <v>#DIV/0!</v>
      </c>
      <c r="CD43" s="170" t="e">
        <f t="shared" si="26"/>
        <v>#DIV/0!</v>
      </c>
      <c r="CE43" s="170" t="e">
        <f t="shared" si="27"/>
        <v>#DIV/0!</v>
      </c>
      <c r="CF43" s="170" t="e">
        <f t="shared" si="28"/>
        <v>#DIV/0!</v>
      </c>
      <c r="CG43" s="170" t="e">
        <f t="shared" si="29"/>
        <v>#DIV/0!</v>
      </c>
      <c r="CH43" s="170" t="e">
        <f t="shared" si="30"/>
        <v>#DIV/0!</v>
      </c>
      <c r="CI43" s="174" t="e">
        <f t="shared" si="31"/>
        <v>#DIV/0!</v>
      </c>
      <c r="CJ43" s="169" t="e">
        <f t="shared" si="32"/>
        <v>#DIV/0!</v>
      </c>
      <c r="CK43" s="170" t="e">
        <f t="shared" si="33"/>
        <v>#DIV/0!</v>
      </c>
      <c r="CL43" s="170" t="e">
        <f t="shared" si="34"/>
        <v>#DIV/0!</v>
      </c>
      <c r="CM43" s="170" t="e">
        <f t="shared" si="35"/>
        <v>#DIV/0!</v>
      </c>
      <c r="CN43" s="170" t="e">
        <f t="shared" si="36"/>
        <v>#DIV/0!</v>
      </c>
      <c r="CO43" s="170" t="e">
        <f t="shared" si="37"/>
        <v>#DIV/0!</v>
      </c>
      <c r="CP43" s="170" t="e">
        <f t="shared" si="38"/>
        <v>#DIV/0!</v>
      </c>
      <c r="CQ43" s="170" t="e">
        <f t="shared" si="39"/>
        <v>#DIV/0!</v>
      </c>
      <c r="CR43" s="170" t="e">
        <f t="shared" si="40"/>
        <v>#DIV/0!</v>
      </c>
      <c r="CS43" s="170" t="e">
        <f t="shared" si="41"/>
        <v>#DIV/0!</v>
      </c>
      <c r="CT43" s="169" t="e">
        <f t="shared" si="42"/>
        <v>#DIV/0!</v>
      </c>
      <c r="CU43" s="170" t="e">
        <f t="shared" si="43"/>
        <v>#DIV/0!</v>
      </c>
      <c r="CV43" s="170" t="e">
        <f t="shared" si="44"/>
        <v>#DIV/0!</v>
      </c>
      <c r="CW43" s="170" t="e">
        <f t="shared" si="45"/>
        <v>#DIV/0!</v>
      </c>
      <c r="CX43" s="170" t="e">
        <f t="shared" si="46"/>
        <v>#DIV/0!</v>
      </c>
      <c r="CY43" s="170" t="e">
        <f t="shared" si="47"/>
        <v>#DIV/0!</v>
      </c>
      <c r="CZ43" s="170" t="e">
        <f t="shared" si="48"/>
        <v>#DIV/0!</v>
      </c>
      <c r="DA43" s="170" t="e">
        <f t="shared" si="49"/>
        <v>#DIV/0!</v>
      </c>
      <c r="DB43" s="170" t="e">
        <f t="shared" si="50"/>
        <v>#DIV/0!</v>
      </c>
      <c r="DC43" s="170" t="e">
        <f t="shared" si="51"/>
        <v>#DIV/0!</v>
      </c>
      <c r="DD43" s="175" t="e">
        <f t="shared" si="52"/>
        <v>#DIV/0!</v>
      </c>
      <c r="DE43" s="176" t="e">
        <f t="shared" si="53"/>
        <v>#DIV/0!</v>
      </c>
      <c r="DF43" s="177" t="e">
        <f t="shared" si="54"/>
        <v>#DIV/0!</v>
      </c>
      <c r="DG43" s="166" t="e">
        <f t="shared" si="55"/>
        <v>#DIV/0!</v>
      </c>
      <c r="DH43" s="166" t="e">
        <f t="shared" si="56"/>
        <v>#DIV/0!</v>
      </c>
      <c r="DI43" s="166" t="e">
        <f t="shared" si="57"/>
        <v>#DIV/0!</v>
      </c>
      <c r="DJ43" s="166" t="e">
        <f t="shared" si="58"/>
        <v>#DIV/0!</v>
      </c>
      <c r="DK43" s="166" t="e">
        <f t="shared" si="59"/>
        <v>#DIV/0!</v>
      </c>
      <c r="DL43" s="166" t="e">
        <f t="shared" si="60"/>
        <v>#DIV/0!</v>
      </c>
      <c r="DM43" s="166" t="e">
        <f t="shared" si="61"/>
        <v>#DIV/0!</v>
      </c>
      <c r="DN43" s="166" t="e">
        <f t="shared" si="62"/>
        <v>#DIV/0!</v>
      </c>
      <c r="DO43" s="166" t="e">
        <f t="shared" si="63"/>
        <v>#DIV/0!</v>
      </c>
      <c r="DP43" s="177" t="e">
        <f t="shared" si="64"/>
        <v>#DIV/0!</v>
      </c>
      <c r="DQ43" s="166" t="e">
        <f t="shared" si="65"/>
        <v>#DIV/0!</v>
      </c>
      <c r="DR43" s="166" t="e">
        <f t="shared" si="66"/>
        <v>#DIV/0!</v>
      </c>
      <c r="DS43" s="166" t="e">
        <f t="shared" si="67"/>
        <v>#DIV/0!</v>
      </c>
      <c r="DT43" s="166" t="e">
        <f t="shared" si="68"/>
        <v>#DIV/0!</v>
      </c>
      <c r="DU43" s="166" t="e">
        <f t="shared" si="69"/>
        <v>#DIV/0!</v>
      </c>
      <c r="DV43" s="166" t="e">
        <f t="shared" si="70"/>
        <v>#DIV/0!</v>
      </c>
      <c r="DW43" s="166" t="e">
        <f t="shared" si="71"/>
        <v>#DIV/0!</v>
      </c>
      <c r="DX43" s="166" t="e">
        <f t="shared" si="72"/>
        <v>#DIV/0!</v>
      </c>
      <c r="DY43" s="166" t="e">
        <f t="shared" si="73"/>
        <v>#DIV/0!</v>
      </c>
      <c r="DZ43" s="178" t="e">
        <f t="shared" si="74"/>
        <v>#DIV/0!</v>
      </c>
      <c r="EA43" s="177" t="e">
        <f t="shared" si="75"/>
        <v>#DIV/0!</v>
      </c>
      <c r="EB43" s="166" t="e">
        <f t="shared" si="76"/>
        <v>#DIV/0!</v>
      </c>
      <c r="EC43" s="166" t="e">
        <f t="shared" si="77"/>
        <v>#DIV/0!</v>
      </c>
      <c r="ED43" s="166" t="e">
        <f t="shared" si="78"/>
        <v>#DIV/0!</v>
      </c>
      <c r="EE43" s="166" t="e">
        <f t="shared" si="79"/>
        <v>#DIV/0!</v>
      </c>
      <c r="EF43" s="166" t="e">
        <f t="shared" si="80"/>
        <v>#DIV/0!</v>
      </c>
      <c r="EG43" s="166" t="e">
        <f t="shared" si="81"/>
        <v>#DIV/0!</v>
      </c>
      <c r="EH43" s="166" t="e">
        <f t="shared" si="82"/>
        <v>#DIV/0!</v>
      </c>
      <c r="EI43" s="166" t="e">
        <f t="shared" si="83"/>
        <v>#DIV/0!</v>
      </c>
      <c r="EJ43" s="166" t="e">
        <f t="shared" si="84"/>
        <v>#DIV/0!</v>
      </c>
      <c r="EK43" s="177" t="e">
        <f t="shared" si="85"/>
        <v>#DIV/0!</v>
      </c>
      <c r="EL43" s="166" t="e">
        <f t="shared" si="86"/>
        <v>#DIV/0!</v>
      </c>
      <c r="EM43" s="166" t="e">
        <f t="shared" si="87"/>
        <v>#DIV/0!</v>
      </c>
      <c r="EN43" s="166" t="e">
        <f t="shared" si="88"/>
        <v>#DIV/0!</v>
      </c>
      <c r="EO43" s="276" t="e">
        <f t="shared" si="89"/>
        <v>#DIV/0!</v>
      </c>
      <c r="EP43" s="166" t="e">
        <f t="shared" si="90"/>
        <v>#DIV/0!</v>
      </c>
      <c r="EQ43" s="166" t="e">
        <f t="shared" si="91"/>
        <v>#DIV/0!</v>
      </c>
      <c r="ER43" s="166" t="e">
        <f t="shared" si="92"/>
        <v>#DIV/0!</v>
      </c>
      <c r="ES43" s="166" t="e">
        <f t="shared" si="93"/>
        <v>#DIV/0!</v>
      </c>
      <c r="ET43" s="179" t="e">
        <f t="shared" si="94"/>
        <v>#DIV/0!</v>
      </c>
      <c r="EW43" s="1713"/>
      <c r="EX43" s="195" t="e">
        <f t="shared" si="98"/>
        <v>#DIV/0!</v>
      </c>
      <c r="EY43" s="278" t="e">
        <f t="shared" si="99"/>
        <v>#DIV/0!</v>
      </c>
      <c r="EZ43" s="278" t="e">
        <f t="shared" si="100"/>
        <v>#DIV/0!</v>
      </c>
      <c r="FA43" s="278" t="e">
        <f t="shared" si="101"/>
        <v>#DIV/0!</v>
      </c>
      <c r="FB43" s="278" t="e">
        <f t="shared" si="102"/>
        <v>#DIV/0!</v>
      </c>
      <c r="FC43" s="278" t="e">
        <f t="shared" si="103"/>
        <v>#DIV/0!</v>
      </c>
      <c r="FD43" s="278" t="e">
        <f t="shared" si="104"/>
        <v>#DIV/0!</v>
      </c>
      <c r="FE43" s="278" t="e">
        <f t="shared" si="105"/>
        <v>#DIV/0!</v>
      </c>
      <c r="FF43" s="278" t="e">
        <f t="shared" si="106"/>
        <v>#DIV/0!</v>
      </c>
      <c r="FG43" s="278" t="e">
        <f t="shared" si="107"/>
        <v>#DIV/0!</v>
      </c>
      <c r="FH43" s="278" t="e">
        <f t="shared" si="108"/>
        <v>#DIV/0!</v>
      </c>
      <c r="FI43" s="279" t="e">
        <f t="shared" si="109"/>
        <v>#DIV/0!</v>
      </c>
      <c r="FJ43" s="200" t="e">
        <f t="shared" si="110"/>
        <v>#DIV/0!</v>
      </c>
      <c r="FK43" s="201" t="e">
        <f t="shared" si="111"/>
        <v>#DIV/0!</v>
      </c>
      <c r="FL43" s="201" t="e">
        <f t="shared" si="112"/>
        <v>#DIV/0!</v>
      </c>
      <c r="FM43" s="201" t="e">
        <f t="shared" si="113"/>
        <v>#DIV/0!</v>
      </c>
      <c r="FN43" s="201" t="e">
        <f t="shared" si="114"/>
        <v>#DIV/0!</v>
      </c>
      <c r="FO43" s="201" t="e">
        <f t="shared" si="115"/>
        <v>#DIV/0!</v>
      </c>
      <c r="FP43" s="201" t="e">
        <f t="shared" si="116"/>
        <v>#DIV/0!</v>
      </c>
      <c r="FQ43" s="201" t="e">
        <f t="shared" si="117"/>
        <v>#DIV/0!</v>
      </c>
      <c r="FR43" s="201" t="e">
        <f t="shared" si="118"/>
        <v>#DIV/0!</v>
      </c>
      <c r="FS43" s="201" t="e">
        <f t="shared" si="119"/>
        <v>#DIV/0!</v>
      </c>
      <c r="FT43" s="280" t="e">
        <f t="shared" si="120"/>
        <v>#DIV/0!</v>
      </c>
      <c r="FU43" s="281" t="e">
        <f t="shared" si="121"/>
        <v>#DIV/0!</v>
      </c>
      <c r="FV43" s="197" t="e">
        <f t="shared" si="122"/>
        <v>#DIV/0!</v>
      </c>
      <c r="FW43" s="197" t="e">
        <f t="shared" si="123"/>
        <v>#DIV/0!</v>
      </c>
      <c r="FX43" s="197" t="e">
        <f t="shared" si="124"/>
        <v>#DIV/0!</v>
      </c>
      <c r="FY43" s="197" t="e">
        <f t="shared" si="125"/>
        <v>#DIV/0!</v>
      </c>
      <c r="FZ43" s="197" t="e">
        <f t="shared" si="126"/>
        <v>#DIV/0!</v>
      </c>
      <c r="GA43" s="197" t="e">
        <f t="shared" si="127"/>
        <v>#DIV/0!</v>
      </c>
      <c r="GB43" s="197" t="e">
        <f t="shared" si="128"/>
        <v>#DIV/0!</v>
      </c>
      <c r="GC43" s="197" t="e">
        <f t="shared" si="129"/>
        <v>#DIV/0!</v>
      </c>
      <c r="GD43" s="198" t="e">
        <f t="shared" si="130"/>
        <v>#DIV/0!</v>
      </c>
    </row>
    <row r="44" spans="1:186" ht="15.75" customHeight="1" x14ac:dyDescent="0.15">
      <c r="A44" s="191">
        <v>72</v>
      </c>
      <c r="B44" s="273"/>
      <c r="C44" s="274"/>
      <c r="D44" s="274"/>
      <c r="E44" s="274"/>
      <c r="F44" s="274"/>
      <c r="G44" s="275"/>
      <c r="H44" s="275"/>
      <c r="I44" s="275"/>
      <c r="J44" s="275"/>
      <c r="K44" s="275"/>
      <c r="L44" s="166">
        <v>0</v>
      </c>
      <c r="M44" s="166">
        <v>0</v>
      </c>
      <c r="N44" s="166">
        <v>0</v>
      </c>
      <c r="O44" s="166">
        <v>0</v>
      </c>
      <c r="P44" s="166">
        <v>0</v>
      </c>
      <c r="Q44" s="166">
        <v>0</v>
      </c>
      <c r="R44" s="166">
        <v>0</v>
      </c>
      <c r="S44" s="166">
        <v>0</v>
      </c>
      <c r="T44" s="166">
        <v>0</v>
      </c>
      <c r="U44" s="166">
        <v>0</v>
      </c>
      <c r="V44" s="172">
        <f t="shared" si="6"/>
        <v>0</v>
      </c>
      <c r="W44" s="168">
        <f t="shared" si="7"/>
        <v>0</v>
      </c>
      <c r="X44" s="169">
        <v>0</v>
      </c>
      <c r="Y44" s="170">
        <v>0</v>
      </c>
      <c r="Z44" s="170">
        <v>0</v>
      </c>
      <c r="AA44" s="170">
        <v>0</v>
      </c>
      <c r="AB44" s="170">
        <v>0</v>
      </c>
      <c r="AC44" s="170">
        <v>0</v>
      </c>
      <c r="AD44" s="170">
        <v>0</v>
      </c>
      <c r="AE44" s="170">
        <v>0</v>
      </c>
      <c r="AF44" s="170">
        <v>0</v>
      </c>
      <c r="AG44" s="170">
        <v>0</v>
      </c>
      <c r="AH44" s="169">
        <v>0</v>
      </c>
      <c r="AI44" s="170">
        <v>0</v>
      </c>
      <c r="AJ44" s="170">
        <v>0</v>
      </c>
      <c r="AK44" s="170">
        <v>0</v>
      </c>
      <c r="AL44" s="170">
        <v>0</v>
      </c>
      <c r="AM44" s="170">
        <v>0</v>
      </c>
      <c r="AN44" s="170">
        <v>0</v>
      </c>
      <c r="AO44" s="170">
        <v>0</v>
      </c>
      <c r="AP44" s="170">
        <v>0</v>
      </c>
      <c r="AQ44" s="170">
        <v>0</v>
      </c>
      <c r="AR44" s="171">
        <f t="shared" si="8"/>
        <v>0</v>
      </c>
      <c r="AS44" s="169">
        <v>0</v>
      </c>
      <c r="AT44" s="170">
        <v>0</v>
      </c>
      <c r="AU44" s="170">
        <v>0</v>
      </c>
      <c r="AV44" s="170">
        <v>0</v>
      </c>
      <c r="AW44" s="170">
        <v>0</v>
      </c>
      <c r="AX44" s="170">
        <v>0</v>
      </c>
      <c r="AY44" s="170">
        <v>0</v>
      </c>
      <c r="AZ44" s="170">
        <v>0</v>
      </c>
      <c r="BA44" s="170">
        <v>0</v>
      </c>
      <c r="BB44" s="170">
        <v>0</v>
      </c>
      <c r="BC44" s="169">
        <v>0</v>
      </c>
      <c r="BD44" s="170">
        <v>0</v>
      </c>
      <c r="BE44" s="170">
        <v>0</v>
      </c>
      <c r="BF44" s="170">
        <v>0</v>
      </c>
      <c r="BG44" s="170">
        <v>0</v>
      </c>
      <c r="BH44" s="170">
        <v>0</v>
      </c>
      <c r="BI44" s="170">
        <v>0</v>
      </c>
      <c r="BJ44" s="170">
        <v>0</v>
      </c>
      <c r="BK44" s="170">
        <v>0</v>
      </c>
      <c r="BL44" s="170">
        <v>0</v>
      </c>
      <c r="BM44" s="172" t="e">
        <f t="shared" si="9"/>
        <v>#DIV/0!</v>
      </c>
      <c r="BN44" s="271" t="e">
        <f t="shared" si="10"/>
        <v>#DIV/0!</v>
      </c>
      <c r="BO44" s="169" t="e">
        <f t="shared" si="11"/>
        <v>#DIV/0!</v>
      </c>
      <c r="BP44" s="170" t="e">
        <f t="shared" si="12"/>
        <v>#DIV/0!</v>
      </c>
      <c r="BQ44" s="170" t="e">
        <f t="shared" si="13"/>
        <v>#DIV/0!</v>
      </c>
      <c r="BR44" s="170" t="e">
        <f t="shared" si="14"/>
        <v>#DIV/0!</v>
      </c>
      <c r="BS44" s="170" t="e">
        <f t="shared" si="15"/>
        <v>#DIV/0!</v>
      </c>
      <c r="BT44" s="170" t="e">
        <f t="shared" si="16"/>
        <v>#DIV/0!</v>
      </c>
      <c r="BU44" s="170" t="e">
        <f t="shared" si="17"/>
        <v>#DIV/0!</v>
      </c>
      <c r="BV44" s="170" t="e">
        <f t="shared" si="18"/>
        <v>#DIV/0!</v>
      </c>
      <c r="BW44" s="170" t="e">
        <f t="shared" si="19"/>
        <v>#DIV/0!</v>
      </c>
      <c r="BX44" s="170" t="e">
        <f t="shared" si="20"/>
        <v>#DIV/0!</v>
      </c>
      <c r="BY44" s="169" t="e">
        <f t="shared" si="21"/>
        <v>#DIV/0!</v>
      </c>
      <c r="BZ44" s="170" t="e">
        <f t="shared" si="22"/>
        <v>#DIV/0!</v>
      </c>
      <c r="CA44" s="170" t="e">
        <f t="shared" si="23"/>
        <v>#DIV/0!</v>
      </c>
      <c r="CB44" s="170" t="e">
        <f t="shared" si="24"/>
        <v>#DIV/0!</v>
      </c>
      <c r="CC44" s="170" t="e">
        <f t="shared" si="25"/>
        <v>#DIV/0!</v>
      </c>
      <c r="CD44" s="170" t="e">
        <f t="shared" si="26"/>
        <v>#DIV/0!</v>
      </c>
      <c r="CE44" s="170" t="e">
        <f t="shared" si="27"/>
        <v>#DIV/0!</v>
      </c>
      <c r="CF44" s="170" t="e">
        <f t="shared" si="28"/>
        <v>#DIV/0!</v>
      </c>
      <c r="CG44" s="170" t="e">
        <f t="shared" si="29"/>
        <v>#DIV/0!</v>
      </c>
      <c r="CH44" s="170" t="e">
        <f t="shared" si="30"/>
        <v>#DIV/0!</v>
      </c>
      <c r="CI44" s="174" t="e">
        <f t="shared" si="31"/>
        <v>#DIV/0!</v>
      </c>
      <c r="CJ44" s="169" t="e">
        <f t="shared" si="32"/>
        <v>#DIV/0!</v>
      </c>
      <c r="CK44" s="170" t="e">
        <f t="shared" si="33"/>
        <v>#DIV/0!</v>
      </c>
      <c r="CL44" s="170" t="e">
        <f t="shared" si="34"/>
        <v>#DIV/0!</v>
      </c>
      <c r="CM44" s="170" t="e">
        <f t="shared" si="35"/>
        <v>#DIV/0!</v>
      </c>
      <c r="CN44" s="170" t="e">
        <f t="shared" si="36"/>
        <v>#DIV/0!</v>
      </c>
      <c r="CO44" s="170" t="e">
        <f t="shared" si="37"/>
        <v>#DIV/0!</v>
      </c>
      <c r="CP44" s="170" t="e">
        <f t="shared" si="38"/>
        <v>#DIV/0!</v>
      </c>
      <c r="CQ44" s="170" t="e">
        <f t="shared" si="39"/>
        <v>#DIV/0!</v>
      </c>
      <c r="CR44" s="170" t="e">
        <f t="shared" si="40"/>
        <v>#DIV/0!</v>
      </c>
      <c r="CS44" s="170" t="e">
        <f t="shared" si="41"/>
        <v>#DIV/0!</v>
      </c>
      <c r="CT44" s="169" t="e">
        <f t="shared" si="42"/>
        <v>#DIV/0!</v>
      </c>
      <c r="CU44" s="170" t="e">
        <f t="shared" si="43"/>
        <v>#DIV/0!</v>
      </c>
      <c r="CV44" s="170" t="e">
        <f t="shared" si="44"/>
        <v>#DIV/0!</v>
      </c>
      <c r="CW44" s="170" t="e">
        <f t="shared" si="45"/>
        <v>#DIV/0!</v>
      </c>
      <c r="CX44" s="170" t="e">
        <f t="shared" si="46"/>
        <v>#DIV/0!</v>
      </c>
      <c r="CY44" s="170" t="e">
        <f t="shared" si="47"/>
        <v>#DIV/0!</v>
      </c>
      <c r="CZ44" s="170" t="e">
        <f t="shared" si="48"/>
        <v>#DIV/0!</v>
      </c>
      <c r="DA44" s="170" t="e">
        <f t="shared" si="49"/>
        <v>#DIV/0!</v>
      </c>
      <c r="DB44" s="170" t="e">
        <f t="shared" si="50"/>
        <v>#DIV/0!</v>
      </c>
      <c r="DC44" s="170" t="e">
        <f t="shared" si="51"/>
        <v>#DIV/0!</v>
      </c>
      <c r="DD44" s="175" t="e">
        <f t="shared" si="52"/>
        <v>#DIV/0!</v>
      </c>
      <c r="DE44" s="176" t="e">
        <f t="shared" si="53"/>
        <v>#DIV/0!</v>
      </c>
      <c r="DF44" s="177" t="e">
        <f t="shared" si="54"/>
        <v>#DIV/0!</v>
      </c>
      <c r="DG44" s="166" t="e">
        <f t="shared" si="55"/>
        <v>#DIV/0!</v>
      </c>
      <c r="DH44" s="166" t="e">
        <f t="shared" si="56"/>
        <v>#DIV/0!</v>
      </c>
      <c r="DI44" s="166" t="e">
        <f t="shared" si="57"/>
        <v>#DIV/0!</v>
      </c>
      <c r="DJ44" s="166" t="e">
        <f t="shared" si="58"/>
        <v>#DIV/0!</v>
      </c>
      <c r="DK44" s="166" t="e">
        <f t="shared" si="59"/>
        <v>#DIV/0!</v>
      </c>
      <c r="DL44" s="166" t="e">
        <f t="shared" si="60"/>
        <v>#DIV/0!</v>
      </c>
      <c r="DM44" s="166" t="e">
        <f t="shared" si="61"/>
        <v>#DIV/0!</v>
      </c>
      <c r="DN44" s="166" t="e">
        <f t="shared" si="62"/>
        <v>#DIV/0!</v>
      </c>
      <c r="DO44" s="166" t="e">
        <f t="shared" si="63"/>
        <v>#DIV/0!</v>
      </c>
      <c r="DP44" s="177" t="e">
        <f t="shared" si="64"/>
        <v>#DIV/0!</v>
      </c>
      <c r="DQ44" s="166" t="e">
        <f t="shared" si="65"/>
        <v>#DIV/0!</v>
      </c>
      <c r="DR44" s="166" t="e">
        <f t="shared" si="66"/>
        <v>#DIV/0!</v>
      </c>
      <c r="DS44" s="166" t="e">
        <f t="shared" si="67"/>
        <v>#DIV/0!</v>
      </c>
      <c r="DT44" s="166" t="e">
        <f t="shared" si="68"/>
        <v>#DIV/0!</v>
      </c>
      <c r="DU44" s="166" t="e">
        <f t="shared" si="69"/>
        <v>#DIV/0!</v>
      </c>
      <c r="DV44" s="166" t="e">
        <f t="shared" si="70"/>
        <v>#DIV/0!</v>
      </c>
      <c r="DW44" s="166" t="e">
        <f t="shared" si="71"/>
        <v>#DIV/0!</v>
      </c>
      <c r="DX44" s="166" t="e">
        <f t="shared" si="72"/>
        <v>#DIV/0!</v>
      </c>
      <c r="DY44" s="166" t="e">
        <f t="shared" si="73"/>
        <v>#DIV/0!</v>
      </c>
      <c r="DZ44" s="178" t="e">
        <f t="shared" si="74"/>
        <v>#DIV/0!</v>
      </c>
      <c r="EA44" s="177" t="e">
        <f t="shared" si="75"/>
        <v>#DIV/0!</v>
      </c>
      <c r="EB44" s="166" t="e">
        <f t="shared" si="76"/>
        <v>#DIV/0!</v>
      </c>
      <c r="EC44" s="166" t="e">
        <f t="shared" si="77"/>
        <v>#DIV/0!</v>
      </c>
      <c r="ED44" s="166" t="e">
        <f t="shared" si="78"/>
        <v>#DIV/0!</v>
      </c>
      <c r="EE44" s="166" t="e">
        <f t="shared" si="79"/>
        <v>#DIV/0!</v>
      </c>
      <c r="EF44" s="166" t="e">
        <f t="shared" si="80"/>
        <v>#DIV/0!</v>
      </c>
      <c r="EG44" s="166" t="e">
        <f t="shared" si="81"/>
        <v>#DIV/0!</v>
      </c>
      <c r="EH44" s="166" t="e">
        <f t="shared" si="82"/>
        <v>#DIV/0!</v>
      </c>
      <c r="EI44" s="166" t="e">
        <f t="shared" si="83"/>
        <v>#DIV/0!</v>
      </c>
      <c r="EJ44" s="166" t="e">
        <f t="shared" si="84"/>
        <v>#DIV/0!</v>
      </c>
      <c r="EK44" s="177" t="e">
        <f t="shared" si="85"/>
        <v>#DIV/0!</v>
      </c>
      <c r="EL44" s="166" t="e">
        <f t="shared" si="86"/>
        <v>#DIV/0!</v>
      </c>
      <c r="EM44" s="166" t="e">
        <f t="shared" si="87"/>
        <v>#DIV/0!</v>
      </c>
      <c r="EN44" s="166" t="e">
        <f t="shared" si="88"/>
        <v>#DIV/0!</v>
      </c>
      <c r="EO44" s="276" t="e">
        <f t="shared" si="89"/>
        <v>#DIV/0!</v>
      </c>
      <c r="EP44" s="166" t="e">
        <f t="shared" si="90"/>
        <v>#DIV/0!</v>
      </c>
      <c r="EQ44" s="166" t="e">
        <f t="shared" si="91"/>
        <v>#DIV/0!</v>
      </c>
      <c r="ER44" s="166" t="e">
        <f t="shared" si="92"/>
        <v>#DIV/0!</v>
      </c>
      <c r="ES44" s="166" t="e">
        <f t="shared" si="93"/>
        <v>#DIV/0!</v>
      </c>
      <c r="ET44" s="179" t="e">
        <f t="shared" si="94"/>
        <v>#DIV/0!</v>
      </c>
      <c r="EW44" s="1713"/>
      <c r="EX44" s="195" t="e">
        <f t="shared" si="98"/>
        <v>#DIV/0!</v>
      </c>
      <c r="EY44" s="278" t="e">
        <f t="shared" si="99"/>
        <v>#DIV/0!</v>
      </c>
      <c r="EZ44" s="278" t="e">
        <f t="shared" si="100"/>
        <v>#DIV/0!</v>
      </c>
      <c r="FA44" s="278" t="e">
        <f t="shared" si="101"/>
        <v>#DIV/0!</v>
      </c>
      <c r="FB44" s="278" t="e">
        <f t="shared" si="102"/>
        <v>#DIV/0!</v>
      </c>
      <c r="FC44" s="278" t="e">
        <f t="shared" si="103"/>
        <v>#DIV/0!</v>
      </c>
      <c r="FD44" s="278" t="e">
        <f t="shared" si="104"/>
        <v>#DIV/0!</v>
      </c>
      <c r="FE44" s="278" t="e">
        <f t="shared" si="105"/>
        <v>#DIV/0!</v>
      </c>
      <c r="FF44" s="278" t="e">
        <f t="shared" si="106"/>
        <v>#DIV/0!</v>
      </c>
      <c r="FG44" s="278" t="e">
        <f t="shared" si="107"/>
        <v>#DIV/0!</v>
      </c>
      <c r="FH44" s="278" t="e">
        <f t="shared" si="108"/>
        <v>#DIV/0!</v>
      </c>
      <c r="FI44" s="279" t="e">
        <f t="shared" si="109"/>
        <v>#DIV/0!</v>
      </c>
      <c r="FJ44" s="200" t="e">
        <f t="shared" si="110"/>
        <v>#DIV/0!</v>
      </c>
      <c r="FK44" s="201" t="e">
        <f t="shared" si="111"/>
        <v>#DIV/0!</v>
      </c>
      <c r="FL44" s="201" t="e">
        <f t="shared" si="112"/>
        <v>#DIV/0!</v>
      </c>
      <c r="FM44" s="201" t="e">
        <f t="shared" si="113"/>
        <v>#DIV/0!</v>
      </c>
      <c r="FN44" s="201" t="e">
        <f t="shared" si="114"/>
        <v>#DIV/0!</v>
      </c>
      <c r="FO44" s="201" t="e">
        <f t="shared" si="115"/>
        <v>#DIV/0!</v>
      </c>
      <c r="FP44" s="201" t="e">
        <f t="shared" si="116"/>
        <v>#DIV/0!</v>
      </c>
      <c r="FQ44" s="201" t="e">
        <f t="shared" si="117"/>
        <v>#DIV/0!</v>
      </c>
      <c r="FR44" s="201" t="e">
        <f t="shared" si="118"/>
        <v>#DIV/0!</v>
      </c>
      <c r="FS44" s="201" t="e">
        <f t="shared" si="119"/>
        <v>#DIV/0!</v>
      </c>
      <c r="FT44" s="280" t="e">
        <f t="shared" si="120"/>
        <v>#DIV/0!</v>
      </c>
      <c r="FU44" s="281" t="e">
        <f t="shared" si="121"/>
        <v>#DIV/0!</v>
      </c>
      <c r="FV44" s="197" t="e">
        <f t="shared" si="122"/>
        <v>#DIV/0!</v>
      </c>
      <c r="FW44" s="197" t="e">
        <f t="shared" si="123"/>
        <v>#DIV/0!</v>
      </c>
      <c r="FX44" s="197" t="e">
        <f t="shared" si="124"/>
        <v>#DIV/0!</v>
      </c>
      <c r="FY44" s="197" t="e">
        <f t="shared" si="125"/>
        <v>#DIV/0!</v>
      </c>
      <c r="FZ44" s="197" t="e">
        <f t="shared" si="126"/>
        <v>#DIV/0!</v>
      </c>
      <c r="GA44" s="197" t="e">
        <f t="shared" si="127"/>
        <v>#DIV/0!</v>
      </c>
      <c r="GB44" s="197" t="e">
        <f t="shared" si="128"/>
        <v>#DIV/0!</v>
      </c>
      <c r="GC44" s="197" t="e">
        <f t="shared" si="129"/>
        <v>#DIV/0!</v>
      </c>
      <c r="GD44" s="198" t="e">
        <f t="shared" si="130"/>
        <v>#DIV/0!</v>
      </c>
    </row>
    <row r="45" spans="1:186" ht="15.75" customHeight="1" x14ac:dyDescent="0.15">
      <c r="A45" s="191">
        <v>74</v>
      </c>
      <c r="B45" s="273"/>
      <c r="C45" s="274"/>
      <c r="D45" s="274"/>
      <c r="E45" s="274"/>
      <c r="F45" s="274"/>
      <c r="G45" s="275"/>
      <c r="H45" s="275"/>
      <c r="I45" s="275"/>
      <c r="J45" s="275"/>
      <c r="K45" s="275"/>
      <c r="L45" s="166">
        <v>0</v>
      </c>
      <c r="M45" s="166">
        <v>0</v>
      </c>
      <c r="N45" s="166">
        <v>0</v>
      </c>
      <c r="O45" s="166">
        <v>0</v>
      </c>
      <c r="P45" s="166">
        <v>0</v>
      </c>
      <c r="Q45" s="166">
        <v>0</v>
      </c>
      <c r="R45" s="166">
        <v>0</v>
      </c>
      <c r="S45" s="166">
        <v>0</v>
      </c>
      <c r="T45" s="166">
        <v>0</v>
      </c>
      <c r="U45" s="166">
        <v>0</v>
      </c>
      <c r="V45" s="172">
        <f t="shared" si="6"/>
        <v>0</v>
      </c>
      <c r="W45" s="168">
        <f t="shared" si="7"/>
        <v>0</v>
      </c>
      <c r="X45" s="169">
        <v>0</v>
      </c>
      <c r="Y45" s="170">
        <v>0</v>
      </c>
      <c r="Z45" s="170">
        <v>0</v>
      </c>
      <c r="AA45" s="170">
        <v>0</v>
      </c>
      <c r="AB45" s="170">
        <v>0</v>
      </c>
      <c r="AC45" s="170">
        <v>0</v>
      </c>
      <c r="AD45" s="170">
        <v>0</v>
      </c>
      <c r="AE45" s="170">
        <v>0</v>
      </c>
      <c r="AF45" s="170">
        <v>0</v>
      </c>
      <c r="AG45" s="170">
        <v>0</v>
      </c>
      <c r="AH45" s="169">
        <v>0</v>
      </c>
      <c r="AI45" s="170">
        <v>0</v>
      </c>
      <c r="AJ45" s="170">
        <v>0</v>
      </c>
      <c r="AK45" s="170">
        <v>0</v>
      </c>
      <c r="AL45" s="170">
        <v>0</v>
      </c>
      <c r="AM45" s="170">
        <v>0</v>
      </c>
      <c r="AN45" s="170">
        <v>0</v>
      </c>
      <c r="AO45" s="170">
        <v>0</v>
      </c>
      <c r="AP45" s="170">
        <v>0</v>
      </c>
      <c r="AQ45" s="170">
        <v>0</v>
      </c>
      <c r="AR45" s="171">
        <f t="shared" si="8"/>
        <v>0</v>
      </c>
      <c r="AS45" s="169">
        <v>0</v>
      </c>
      <c r="AT45" s="170">
        <v>0</v>
      </c>
      <c r="AU45" s="170">
        <v>0</v>
      </c>
      <c r="AV45" s="170">
        <v>0</v>
      </c>
      <c r="AW45" s="170">
        <v>0</v>
      </c>
      <c r="AX45" s="170">
        <v>0</v>
      </c>
      <c r="AY45" s="170">
        <v>0</v>
      </c>
      <c r="AZ45" s="170">
        <v>0</v>
      </c>
      <c r="BA45" s="170">
        <v>0</v>
      </c>
      <c r="BB45" s="170">
        <v>0</v>
      </c>
      <c r="BC45" s="169">
        <v>0</v>
      </c>
      <c r="BD45" s="170">
        <v>0</v>
      </c>
      <c r="BE45" s="170">
        <v>0</v>
      </c>
      <c r="BF45" s="170">
        <v>0</v>
      </c>
      <c r="BG45" s="170">
        <v>0</v>
      </c>
      <c r="BH45" s="170">
        <v>0</v>
      </c>
      <c r="BI45" s="170">
        <v>0</v>
      </c>
      <c r="BJ45" s="170">
        <v>0</v>
      </c>
      <c r="BK45" s="170">
        <v>0</v>
      </c>
      <c r="BL45" s="170">
        <v>0</v>
      </c>
      <c r="BM45" s="172" t="e">
        <f t="shared" si="9"/>
        <v>#DIV/0!</v>
      </c>
      <c r="BN45" s="271" t="e">
        <f t="shared" si="10"/>
        <v>#DIV/0!</v>
      </c>
      <c r="BO45" s="169" t="e">
        <f t="shared" si="11"/>
        <v>#DIV/0!</v>
      </c>
      <c r="BP45" s="170" t="e">
        <f t="shared" si="12"/>
        <v>#DIV/0!</v>
      </c>
      <c r="BQ45" s="170" t="e">
        <f t="shared" si="13"/>
        <v>#DIV/0!</v>
      </c>
      <c r="BR45" s="170" t="e">
        <f t="shared" si="14"/>
        <v>#DIV/0!</v>
      </c>
      <c r="BS45" s="170" t="e">
        <f t="shared" si="15"/>
        <v>#DIV/0!</v>
      </c>
      <c r="BT45" s="170" t="e">
        <f t="shared" si="16"/>
        <v>#DIV/0!</v>
      </c>
      <c r="BU45" s="170" t="e">
        <f t="shared" si="17"/>
        <v>#DIV/0!</v>
      </c>
      <c r="BV45" s="170" t="e">
        <f t="shared" si="18"/>
        <v>#DIV/0!</v>
      </c>
      <c r="BW45" s="170" t="e">
        <f t="shared" si="19"/>
        <v>#DIV/0!</v>
      </c>
      <c r="BX45" s="170" t="e">
        <f t="shared" si="20"/>
        <v>#DIV/0!</v>
      </c>
      <c r="BY45" s="169" t="e">
        <f t="shared" si="21"/>
        <v>#DIV/0!</v>
      </c>
      <c r="BZ45" s="170" t="e">
        <f t="shared" si="22"/>
        <v>#DIV/0!</v>
      </c>
      <c r="CA45" s="170" t="e">
        <f t="shared" si="23"/>
        <v>#DIV/0!</v>
      </c>
      <c r="CB45" s="170" t="e">
        <f t="shared" si="24"/>
        <v>#DIV/0!</v>
      </c>
      <c r="CC45" s="170" t="e">
        <f t="shared" si="25"/>
        <v>#DIV/0!</v>
      </c>
      <c r="CD45" s="170" t="e">
        <f t="shared" si="26"/>
        <v>#DIV/0!</v>
      </c>
      <c r="CE45" s="170" t="e">
        <f t="shared" si="27"/>
        <v>#DIV/0!</v>
      </c>
      <c r="CF45" s="170" t="e">
        <f t="shared" si="28"/>
        <v>#DIV/0!</v>
      </c>
      <c r="CG45" s="170" t="e">
        <f t="shared" si="29"/>
        <v>#DIV/0!</v>
      </c>
      <c r="CH45" s="170" t="e">
        <f t="shared" si="30"/>
        <v>#DIV/0!</v>
      </c>
      <c r="CI45" s="174" t="e">
        <f t="shared" si="31"/>
        <v>#DIV/0!</v>
      </c>
      <c r="CJ45" s="169" t="e">
        <f t="shared" si="32"/>
        <v>#DIV/0!</v>
      </c>
      <c r="CK45" s="170" t="e">
        <f t="shared" si="33"/>
        <v>#DIV/0!</v>
      </c>
      <c r="CL45" s="170" t="e">
        <f t="shared" si="34"/>
        <v>#DIV/0!</v>
      </c>
      <c r="CM45" s="170" t="e">
        <f t="shared" si="35"/>
        <v>#DIV/0!</v>
      </c>
      <c r="CN45" s="170" t="e">
        <f t="shared" si="36"/>
        <v>#DIV/0!</v>
      </c>
      <c r="CO45" s="170" t="e">
        <f t="shared" si="37"/>
        <v>#DIV/0!</v>
      </c>
      <c r="CP45" s="170" t="e">
        <f t="shared" si="38"/>
        <v>#DIV/0!</v>
      </c>
      <c r="CQ45" s="170" t="e">
        <f t="shared" si="39"/>
        <v>#DIV/0!</v>
      </c>
      <c r="CR45" s="170" t="e">
        <f t="shared" si="40"/>
        <v>#DIV/0!</v>
      </c>
      <c r="CS45" s="170" t="e">
        <f t="shared" si="41"/>
        <v>#DIV/0!</v>
      </c>
      <c r="CT45" s="169" t="e">
        <f t="shared" si="42"/>
        <v>#DIV/0!</v>
      </c>
      <c r="CU45" s="170" t="e">
        <f t="shared" si="43"/>
        <v>#DIV/0!</v>
      </c>
      <c r="CV45" s="170" t="e">
        <f t="shared" si="44"/>
        <v>#DIV/0!</v>
      </c>
      <c r="CW45" s="170" t="e">
        <f t="shared" si="45"/>
        <v>#DIV/0!</v>
      </c>
      <c r="CX45" s="170" t="e">
        <f t="shared" si="46"/>
        <v>#DIV/0!</v>
      </c>
      <c r="CY45" s="170" t="e">
        <f t="shared" si="47"/>
        <v>#DIV/0!</v>
      </c>
      <c r="CZ45" s="170" t="e">
        <f t="shared" si="48"/>
        <v>#DIV/0!</v>
      </c>
      <c r="DA45" s="170" t="e">
        <f t="shared" si="49"/>
        <v>#DIV/0!</v>
      </c>
      <c r="DB45" s="170" t="e">
        <f t="shared" si="50"/>
        <v>#DIV/0!</v>
      </c>
      <c r="DC45" s="170" t="e">
        <f t="shared" si="51"/>
        <v>#DIV/0!</v>
      </c>
      <c r="DD45" s="175" t="e">
        <f t="shared" si="52"/>
        <v>#DIV/0!</v>
      </c>
      <c r="DE45" s="176" t="e">
        <f t="shared" si="53"/>
        <v>#DIV/0!</v>
      </c>
      <c r="DF45" s="177" t="e">
        <f t="shared" si="54"/>
        <v>#DIV/0!</v>
      </c>
      <c r="DG45" s="166" t="e">
        <f t="shared" si="55"/>
        <v>#DIV/0!</v>
      </c>
      <c r="DH45" s="166" t="e">
        <f t="shared" si="56"/>
        <v>#DIV/0!</v>
      </c>
      <c r="DI45" s="166" t="e">
        <f t="shared" si="57"/>
        <v>#DIV/0!</v>
      </c>
      <c r="DJ45" s="166" t="e">
        <f t="shared" si="58"/>
        <v>#DIV/0!</v>
      </c>
      <c r="DK45" s="166" t="e">
        <f t="shared" si="59"/>
        <v>#DIV/0!</v>
      </c>
      <c r="DL45" s="166" t="e">
        <f t="shared" si="60"/>
        <v>#DIV/0!</v>
      </c>
      <c r="DM45" s="166" t="e">
        <f t="shared" si="61"/>
        <v>#DIV/0!</v>
      </c>
      <c r="DN45" s="166" t="e">
        <f t="shared" si="62"/>
        <v>#DIV/0!</v>
      </c>
      <c r="DO45" s="166" t="e">
        <f t="shared" si="63"/>
        <v>#DIV/0!</v>
      </c>
      <c r="DP45" s="177" t="e">
        <f t="shared" si="64"/>
        <v>#DIV/0!</v>
      </c>
      <c r="DQ45" s="166" t="e">
        <f t="shared" si="65"/>
        <v>#DIV/0!</v>
      </c>
      <c r="DR45" s="166" t="e">
        <f t="shared" si="66"/>
        <v>#DIV/0!</v>
      </c>
      <c r="DS45" s="166" t="e">
        <f t="shared" si="67"/>
        <v>#DIV/0!</v>
      </c>
      <c r="DT45" s="166" t="e">
        <f t="shared" si="68"/>
        <v>#DIV/0!</v>
      </c>
      <c r="DU45" s="166" t="e">
        <f t="shared" si="69"/>
        <v>#DIV/0!</v>
      </c>
      <c r="DV45" s="166" t="e">
        <f t="shared" si="70"/>
        <v>#DIV/0!</v>
      </c>
      <c r="DW45" s="166" t="e">
        <f t="shared" si="71"/>
        <v>#DIV/0!</v>
      </c>
      <c r="DX45" s="166" t="e">
        <f t="shared" si="72"/>
        <v>#DIV/0!</v>
      </c>
      <c r="DY45" s="166" t="e">
        <f t="shared" si="73"/>
        <v>#DIV/0!</v>
      </c>
      <c r="DZ45" s="178" t="e">
        <f t="shared" si="74"/>
        <v>#DIV/0!</v>
      </c>
      <c r="EA45" s="177" t="e">
        <f t="shared" si="75"/>
        <v>#DIV/0!</v>
      </c>
      <c r="EB45" s="166" t="e">
        <f t="shared" si="76"/>
        <v>#DIV/0!</v>
      </c>
      <c r="EC45" s="166" t="e">
        <f t="shared" si="77"/>
        <v>#DIV/0!</v>
      </c>
      <c r="ED45" s="166" t="e">
        <f t="shared" si="78"/>
        <v>#DIV/0!</v>
      </c>
      <c r="EE45" s="166" t="e">
        <f t="shared" si="79"/>
        <v>#DIV/0!</v>
      </c>
      <c r="EF45" s="166" t="e">
        <f t="shared" si="80"/>
        <v>#DIV/0!</v>
      </c>
      <c r="EG45" s="166" t="e">
        <f t="shared" si="81"/>
        <v>#DIV/0!</v>
      </c>
      <c r="EH45" s="166" t="e">
        <f t="shared" si="82"/>
        <v>#DIV/0!</v>
      </c>
      <c r="EI45" s="166" t="e">
        <f t="shared" si="83"/>
        <v>#DIV/0!</v>
      </c>
      <c r="EJ45" s="166" t="e">
        <f t="shared" si="84"/>
        <v>#DIV/0!</v>
      </c>
      <c r="EK45" s="177" t="e">
        <f t="shared" si="85"/>
        <v>#DIV/0!</v>
      </c>
      <c r="EL45" s="166" t="e">
        <f t="shared" si="86"/>
        <v>#DIV/0!</v>
      </c>
      <c r="EM45" s="166" t="e">
        <f t="shared" si="87"/>
        <v>#DIV/0!</v>
      </c>
      <c r="EN45" s="166" t="e">
        <f t="shared" si="88"/>
        <v>#DIV/0!</v>
      </c>
      <c r="EO45" s="276" t="e">
        <f t="shared" si="89"/>
        <v>#DIV/0!</v>
      </c>
      <c r="EP45" s="166" t="e">
        <f t="shared" si="90"/>
        <v>#DIV/0!</v>
      </c>
      <c r="EQ45" s="166" t="e">
        <f t="shared" si="91"/>
        <v>#DIV/0!</v>
      </c>
      <c r="ER45" s="166" t="e">
        <f t="shared" si="92"/>
        <v>#DIV/0!</v>
      </c>
      <c r="ES45" s="166" t="e">
        <f t="shared" si="93"/>
        <v>#DIV/0!</v>
      </c>
      <c r="ET45" s="179" t="e">
        <f t="shared" si="94"/>
        <v>#DIV/0!</v>
      </c>
      <c r="EW45" s="1713"/>
      <c r="EX45" s="195" t="e">
        <f t="shared" si="98"/>
        <v>#DIV/0!</v>
      </c>
      <c r="EY45" s="278" t="e">
        <f t="shared" si="99"/>
        <v>#DIV/0!</v>
      </c>
      <c r="EZ45" s="278" t="e">
        <f t="shared" si="100"/>
        <v>#DIV/0!</v>
      </c>
      <c r="FA45" s="278" t="e">
        <f t="shared" si="101"/>
        <v>#DIV/0!</v>
      </c>
      <c r="FB45" s="278" t="e">
        <f t="shared" si="102"/>
        <v>#DIV/0!</v>
      </c>
      <c r="FC45" s="278" t="e">
        <f t="shared" si="103"/>
        <v>#DIV/0!</v>
      </c>
      <c r="FD45" s="278" t="e">
        <f t="shared" si="104"/>
        <v>#DIV/0!</v>
      </c>
      <c r="FE45" s="278" t="e">
        <f t="shared" si="105"/>
        <v>#DIV/0!</v>
      </c>
      <c r="FF45" s="278" t="e">
        <f t="shared" si="106"/>
        <v>#DIV/0!</v>
      </c>
      <c r="FG45" s="278" t="e">
        <f t="shared" si="107"/>
        <v>#DIV/0!</v>
      </c>
      <c r="FH45" s="278" t="e">
        <f t="shared" si="108"/>
        <v>#DIV/0!</v>
      </c>
      <c r="FI45" s="279" t="e">
        <f t="shared" si="109"/>
        <v>#DIV/0!</v>
      </c>
      <c r="FJ45" s="200" t="e">
        <f t="shared" si="110"/>
        <v>#DIV/0!</v>
      </c>
      <c r="FK45" s="201" t="e">
        <f t="shared" si="111"/>
        <v>#DIV/0!</v>
      </c>
      <c r="FL45" s="201" t="e">
        <f t="shared" si="112"/>
        <v>#DIV/0!</v>
      </c>
      <c r="FM45" s="201" t="e">
        <f t="shared" si="113"/>
        <v>#DIV/0!</v>
      </c>
      <c r="FN45" s="201" t="e">
        <f t="shared" si="114"/>
        <v>#DIV/0!</v>
      </c>
      <c r="FO45" s="201" t="e">
        <f t="shared" si="115"/>
        <v>#DIV/0!</v>
      </c>
      <c r="FP45" s="201" t="e">
        <f t="shared" si="116"/>
        <v>#DIV/0!</v>
      </c>
      <c r="FQ45" s="201" t="e">
        <f t="shared" si="117"/>
        <v>#DIV/0!</v>
      </c>
      <c r="FR45" s="201" t="e">
        <f t="shared" si="118"/>
        <v>#DIV/0!</v>
      </c>
      <c r="FS45" s="201" t="e">
        <f t="shared" si="119"/>
        <v>#DIV/0!</v>
      </c>
      <c r="FT45" s="280" t="e">
        <f t="shared" si="120"/>
        <v>#DIV/0!</v>
      </c>
      <c r="FU45" s="281" t="e">
        <f t="shared" si="121"/>
        <v>#DIV/0!</v>
      </c>
      <c r="FV45" s="197" t="e">
        <f t="shared" si="122"/>
        <v>#DIV/0!</v>
      </c>
      <c r="FW45" s="197" t="e">
        <f t="shared" si="123"/>
        <v>#DIV/0!</v>
      </c>
      <c r="FX45" s="197" t="e">
        <f t="shared" si="124"/>
        <v>#DIV/0!</v>
      </c>
      <c r="FY45" s="197" t="e">
        <f t="shared" si="125"/>
        <v>#DIV/0!</v>
      </c>
      <c r="FZ45" s="197" t="e">
        <f t="shared" si="126"/>
        <v>#DIV/0!</v>
      </c>
      <c r="GA45" s="197" t="e">
        <f t="shared" si="127"/>
        <v>#DIV/0!</v>
      </c>
      <c r="GB45" s="197" t="e">
        <f t="shared" si="128"/>
        <v>#DIV/0!</v>
      </c>
      <c r="GC45" s="197" t="e">
        <f t="shared" si="129"/>
        <v>#DIV/0!</v>
      </c>
      <c r="GD45" s="198" t="e">
        <f t="shared" si="130"/>
        <v>#DIV/0!</v>
      </c>
    </row>
    <row r="46" spans="1:186" ht="15.75" customHeight="1" x14ac:dyDescent="0.15">
      <c r="A46" s="191">
        <v>76</v>
      </c>
      <c r="B46" s="273"/>
      <c r="C46" s="274"/>
      <c r="D46" s="274"/>
      <c r="E46" s="274"/>
      <c r="F46" s="274"/>
      <c r="G46" s="275"/>
      <c r="H46" s="275"/>
      <c r="I46" s="275"/>
      <c r="J46" s="275"/>
      <c r="K46" s="275"/>
      <c r="L46" s="166">
        <v>0</v>
      </c>
      <c r="M46" s="166">
        <v>0</v>
      </c>
      <c r="N46" s="166">
        <v>0</v>
      </c>
      <c r="O46" s="166">
        <v>0</v>
      </c>
      <c r="P46" s="166">
        <v>0</v>
      </c>
      <c r="Q46" s="166">
        <v>0</v>
      </c>
      <c r="R46" s="166">
        <v>0</v>
      </c>
      <c r="S46" s="166">
        <v>0</v>
      </c>
      <c r="T46" s="166">
        <v>0</v>
      </c>
      <c r="U46" s="166">
        <v>0</v>
      </c>
      <c r="V46" s="172">
        <f t="shared" si="6"/>
        <v>0</v>
      </c>
      <c r="W46" s="168">
        <f t="shared" si="7"/>
        <v>0</v>
      </c>
      <c r="X46" s="169">
        <v>0</v>
      </c>
      <c r="Y46" s="170">
        <v>0</v>
      </c>
      <c r="Z46" s="170">
        <v>0</v>
      </c>
      <c r="AA46" s="170">
        <v>0</v>
      </c>
      <c r="AB46" s="170">
        <v>0</v>
      </c>
      <c r="AC46" s="170">
        <v>0</v>
      </c>
      <c r="AD46" s="170">
        <v>0</v>
      </c>
      <c r="AE46" s="170">
        <v>0</v>
      </c>
      <c r="AF46" s="170">
        <v>0</v>
      </c>
      <c r="AG46" s="170">
        <v>0</v>
      </c>
      <c r="AH46" s="169">
        <v>0</v>
      </c>
      <c r="AI46" s="170">
        <v>0</v>
      </c>
      <c r="AJ46" s="170">
        <v>0</v>
      </c>
      <c r="AK46" s="170">
        <v>0</v>
      </c>
      <c r="AL46" s="170">
        <v>0</v>
      </c>
      <c r="AM46" s="170">
        <v>0</v>
      </c>
      <c r="AN46" s="170">
        <v>0</v>
      </c>
      <c r="AO46" s="170">
        <v>0</v>
      </c>
      <c r="AP46" s="170">
        <v>0</v>
      </c>
      <c r="AQ46" s="170">
        <v>0</v>
      </c>
      <c r="AR46" s="171">
        <f t="shared" si="8"/>
        <v>0</v>
      </c>
      <c r="AS46" s="169">
        <v>0</v>
      </c>
      <c r="AT46" s="170">
        <v>0</v>
      </c>
      <c r="AU46" s="170">
        <v>0</v>
      </c>
      <c r="AV46" s="170">
        <v>0</v>
      </c>
      <c r="AW46" s="170">
        <v>0</v>
      </c>
      <c r="AX46" s="170">
        <v>0</v>
      </c>
      <c r="AY46" s="170">
        <v>0</v>
      </c>
      <c r="AZ46" s="170">
        <v>0</v>
      </c>
      <c r="BA46" s="170">
        <v>0</v>
      </c>
      <c r="BB46" s="170">
        <v>0</v>
      </c>
      <c r="BC46" s="169">
        <v>0</v>
      </c>
      <c r="BD46" s="170">
        <v>0</v>
      </c>
      <c r="BE46" s="170">
        <v>0</v>
      </c>
      <c r="BF46" s="170">
        <v>0</v>
      </c>
      <c r="BG46" s="170">
        <v>0</v>
      </c>
      <c r="BH46" s="170">
        <v>0</v>
      </c>
      <c r="BI46" s="170">
        <v>0</v>
      </c>
      <c r="BJ46" s="170">
        <v>0</v>
      </c>
      <c r="BK46" s="170">
        <v>0</v>
      </c>
      <c r="BL46" s="170">
        <v>0</v>
      </c>
      <c r="BM46" s="172" t="e">
        <f t="shared" si="9"/>
        <v>#DIV/0!</v>
      </c>
      <c r="BN46" s="271" t="e">
        <f t="shared" si="10"/>
        <v>#DIV/0!</v>
      </c>
      <c r="BO46" s="169" t="e">
        <f t="shared" si="11"/>
        <v>#DIV/0!</v>
      </c>
      <c r="BP46" s="170" t="e">
        <f t="shared" si="12"/>
        <v>#DIV/0!</v>
      </c>
      <c r="BQ46" s="170" t="e">
        <f t="shared" si="13"/>
        <v>#DIV/0!</v>
      </c>
      <c r="BR46" s="170" t="e">
        <f t="shared" si="14"/>
        <v>#DIV/0!</v>
      </c>
      <c r="BS46" s="170" t="e">
        <f t="shared" si="15"/>
        <v>#DIV/0!</v>
      </c>
      <c r="BT46" s="170" t="e">
        <f t="shared" si="16"/>
        <v>#DIV/0!</v>
      </c>
      <c r="BU46" s="170" t="e">
        <f t="shared" si="17"/>
        <v>#DIV/0!</v>
      </c>
      <c r="BV46" s="170" t="e">
        <f t="shared" si="18"/>
        <v>#DIV/0!</v>
      </c>
      <c r="BW46" s="170" t="e">
        <f t="shared" si="19"/>
        <v>#DIV/0!</v>
      </c>
      <c r="BX46" s="170" t="e">
        <f t="shared" si="20"/>
        <v>#DIV/0!</v>
      </c>
      <c r="BY46" s="169" t="e">
        <f t="shared" si="21"/>
        <v>#DIV/0!</v>
      </c>
      <c r="BZ46" s="170" t="e">
        <f t="shared" si="22"/>
        <v>#DIV/0!</v>
      </c>
      <c r="CA46" s="170" t="e">
        <f t="shared" si="23"/>
        <v>#DIV/0!</v>
      </c>
      <c r="CB46" s="170" t="e">
        <f t="shared" si="24"/>
        <v>#DIV/0!</v>
      </c>
      <c r="CC46" s="170" t="e">
        <f t="shared" si="25"/>
        <v>#DIV/0!</v>
      </c>
      <c r="CD46" s="170" t="e">
        <f t="shared" si="26"/>
        <v>#DIV/0!</v>
      </c>
      <c r="CE46" s="170" t="e">
        <f t="shared" si="27"/>
        <v>#DIV/0!</v>
      </c>
      <c r="CF46" s="170" t="e">
        <f t="shared" si="28"/>
        <v>#DIV/0!</v>
      </c>
      <c r="CG46" s="170" t="e">
        <f t="shared" si="29"/>
        <v>#DIV/0!</v>
      </c>
      <c r="CH46" s="170" t="e">
        <f t="shared" si="30"/>
        <v>#DIV/0!</v>
      </c>
      <c r="CI46" s="174" t="e">
        <f t="shared" si="31"/>
        <v>#DIV/0!</v>
      </c>
      <c r="CJ46" s="169" t="e">
        <f t="shared" si="32"/>
        <v>#DIV/0!</v>
      </c>
      <c r="CK46" s="170" t="e">
        <f t="shared" si="33"/>
        <v>#DIV/0!</v>
      </c>
      <c r="CL46" s="170" t="e">
        <f t="shared" si="34"/>
        <v>#DIV/0!</v>
      </c>
      <c r="CM46" s="170" t="e">
        <f t="shared" si="35"/>
        <v>#DIV/0!</v>
      </c>
      <c r="CN46" s="170" t="e">
        <f t="shared" si="36"/>
        <v>#DIV/0!</v>
      </c>
      <c r="CO46" s="170" t="e">
        <f t="shared" si="37"/>
        <v>#DIV/0!</v>
      </c>
      <c r="CP46" s="170" t="e">
        <f t="shared" si="38"/>
        <v>#DIV/0!</v>
      </c>
      <c r="CQ46" s="170" t="e">
        <f t="shared" si="39"/>
        <v>#DIV/0!</v>
      </c>
      <c r="CR46" s="170" t="e">
        <f t="shared" si="40"/>
        <v>#DIV/0!</v>
      </c>
      <c r="CS46" s="170" t="e">
        <f t="shared" si="41"/>
        <v>#DIV/0!</v>
      </c>
      <c r="CT46" s="169" t="e">
        <f t="shared" si="42"/>
        <v>#DIV/0!</v>
      </c>
      <c r="CU46" s="170" t="e">
        <f t="shared" si="43"/>
        <v>#DIV/0!</v>
      </c>
      <c r="CV46" s="170" t="e">
        <f t="shared" si="44"/>
        <v>#DIV/0!</v>
      </c>
      <c r="CW46" s="170" t="e">
        <f t="shared" si="45"/>
        <v>#DIV/0!</v>
      </c>
      <c r="CX46" s="170" t="e">
        <f t="shared" si="46"/>
        <v>#DIV/0!</v>
      </c>
      <c r="CY46" s="170" t="e">
        <f t="shared" si="47"/>
        <v>#DIV/0!</v>
      </c>
      <c r="CZ46" s="170" t="e">
        <f t="shared" si="48"/>
        <v>#DIV/0!</v>
      </c>
      <c r="DA46" s="170" t="e">
        <f t="shared" si="49"/>
        <v>#DIV/0!</v>
      </c>
      <c r="DB46" s="170" t="e">
        <f t="shared" si="50"/>
        <v>#DIV/0!</v>
      </c>
      <c r="DC46" s="170" t="e">
        <f t="shared" si="51"/>
        <v>#DIV/0!</v>
      </c>
      <c r="DD46" s="175" t="e">
        <f t="shared" si="52"/>
        <v>#DIV/0!</v>
      </c>
      <c r="DE46" s="176" t="e">
        <f t="shared" si="53"/>
        <v>#DIV/0!</v>
      </c>
      <c r="DF46" s="177" t="e">
        <f t="shared" si="54"/>
        <v>#DIV/0!</v>
      </c>
      <c r="DG46" s="166" t="e">
        <f t="shared" si="55"/>
        <v>#DIV/0!</v>
      </c>
      <c r="DH46" s="166" t="e">
        <f t="shared" si="56"/>
        <v>#DIV/0!</v>
      </c>
      <c r="DI46" s="166" t="e">
        <f t="shared" si="57"/>
        <v>#DIV/0!</v>
      </c>
      <c r="DJ46" s="166" t="e">
        <f t="shared" si="58"/>
        <v>#DIV/0!</v>
      </c>
      <c r="DK46" s="166" t="e">
        <f t="shared" si="59"/>
        <v>#DIV/0!</v>
      </c>
      <c r="DL46" s="166" t="e">
        <f t="shared" si="60"/>
        <v>#DIV/0!</v>
      </c>
      <c r="DM46" s="166" t="e">
        <f t="shared" si="61"/>
        <v>#DIV/0!</v>
      </c>
      <c r="DN46" s="166" t="e">
        <f t="shared" si="62"/>
        <v>#DIV/0!</v>
      </c>
      <c r="DO46" s="166" t="e">
        <f t="shared" si="63"/>
        <v>#DIV/0!</v>
      </c>
      <c r="DP46" s="177" t="e">
        <f t="shared" si="64"/>
        <v>#DIV/0!</v>
      </c>
      <c r="DQ46" s="166" t="e">
        <f t="shared" si="65"/>
        <v>#DIV/0!</v>
      </c>
      <c r="DR46" s="166" t="e">
        <f t="shared" si="66"/>
        <v>#DIV/0!</v>
      </c>
      <c r="DS46" s="166" t="e">
        <f t="shared" si="67"/>
        <v>#DIV/0!</v>
      </c>
      <c r="DT46" s="166" t="e">
        <f t="shared" si="68"/>
        <v>#DIV/0!</v>
      </c>
      <c r="DU46" s="166" t="e">
        <f t="shared" si="69"/>
        <v>#DIV/0!</v>
      </c>
      <c r="DV46" s="166" t="e">
        <f t="shared" si="70"/>
        <v>#DIV/0!</v>
      </c>
      <c r="DW46" s="166" t="e">
        <f t="shared" si="71"/>
        <v>#DIV/0!</v>
      </c>
      <c r="DX46" s="166" t="e">
        <f t="shared" si="72"/>
        <v>#DIV/0!</v>
      </c>
      <c r="DY46" s="166" t="e">
        <f t="shared" si="73"/>
        <v>#DIV/0!</v>
      </c>
      <c r="DZ46" s="178" t="e">
        <f t="shared" si="74"/>
        <v>#DIV/0!</v>
      </c>
      <c r="EA46" s="177" t="e">
        <f t="shared" si="75"/>
        <v>#DIV/0!</v>
      </c>
      <c r="EB46" s="166" t="e">
        <f t="shared" si="76"/>
        <v>#DIV/0!</v>
      </c>
      <c r="EC46" s="166" t="e">
        <f t="shared" si="77"/>
        <v>#DIV/0!</v>
      </c>
      <c r="ED46" s="166" t="e">
        <f t="shared" si="78"/>
        <v>#DIV/0!</v>
      </c>
      <c r="EE46" s="166" t="e">
        <f t="shared" si="79"/>
        <v>#DIV/0!</v>
      </c>
      <c r="EF46" s="166" t="e">
        <f t="shared" si="80"/>
        <v>#DIV/0!</v>
      </c>
      <c r="EG46" s="166" t="e">
        <f t="shared" si="81"/>
        <v>#DIV/0!</v>
      </c>
      <c r="EH46" s="166" t="e">
        <f t="shared" si="82"/>
        <v>#DIV/0!</v>
      </c>
      <c r="EI46" s="166" t="e">
        <f t="shared" si="83"/>
        <v>#DIV/0!</v>
      </c>
      <c r="EJ46" s="166" t="e">
        <f t="shared" si="84"/>
        <v>#DIV/0!</v>
      </c>
      <c r="EK46" s="177" t="e">
        <f t="shared" si="85"/>
        <v>#DIV/0!</v>
      </c>
      <c r="EL46" s="166" t="e">
        <f t="shared" si="86"/>
        <v>#DIV/0!</v>
      </c>
      <c r="EM46" s="166" t="e">
        <f t="shared" si="87"/>
        <v>#DIV/0!</v>
      </c>
      <c r="EN46" s="166" t="e">
        <f t="shared" si="88"/>
        <v>#DIV/0!</v>
      </c>
      <c r="EO46" s="276" t="e">
        <f t="shared" si="89"/>
        <v>#DIV/0!</v>
      </c>
      <c r="EP46" s="166" t="e">
        <f t="shared" si="90"/>
        <v>#DIV/0!</v>
      </c>
      <c r="EQ46" s="166" t="e">
        <f t="shared" si="91"/>
        <v>#DIV/0!</v>
      </c>
      <c r="ER46" s="166" t="e">
        <f t="shared" si="92"/>
        <v>#DIV/0!</v>
      </c>
      <c r="ES46" s="166" t="e">
        <f t="shared" si="93"/>
        <v>#DIV/0!</v>
      </c>
      <c r="ET46" s="179" t="e">
        <f t="shared" si="94"/>
        <v>#DIV/0!</v>
      </c>
      <c r="EW46" s="1713"/>
      <c r="EX46" s="195" t="e">
        <f t="shared" si="98"/>
        <v>#DIV/0!</v>
      </c>
      <c r="EY46" s="278" t="e">
        <f t="shared" si="99"/>
        <v>#DIV/0!</v>
      </c>
      <c r="EZ46" s="278" t="e">
        <f t="shared" si="100"/>
        <v>#DIV/0!</v>
      </c>
      <c r="FA46" s="278" t="e">
        <f t="shared" si="101"/>
        <v>#DIV/0!</v>
      </c>
      <c r="FB46" s="278" t="e">
        <f t="shared" si="102"/>
        <v>#DIV/0!</v>
      </c>
      <c r="FC46" s="278" t="e">
        <f t="shared" si="103"/>
        <v>#DIV/0!</v>
      </c>
      <c r="FD46" s="278" t="e">
        <f t="shared" si="104"/>
        <v>#DIV/0!</v>
      </c>
      <c r="FE46" s="278" t="e">
        <f t="shared" si="105"/>
        <v>#DIV/0!</v>
      </c>
      <c r="FF46" s="278" t="e">
        <f t="shared" si="106"/>
        <v>#DIV/0!</v>
      </c>
      <c r="FG46" s="278" t="e">
        <f t="shared" si="107"/>
        <v>#DIV/0!</v>
      </c>
      <c r="FH46" s="278" t="e">
        <f t="shared" si="108"/>
        <v>#DIV/0!</v>
      </c>
      <c r="FI46" s="279" t="e">
        <f t="shared" si="109"/>
        <v>#DIV/0!</v>
      </c>
      <c r="FJ46" s="200" t="e">
        <f t="shared" si="110"/>
        <v>#DIV/0!</v>
      </c>
      <c r="FK46" s="201" t="e">
        <f t="shared" si="111"/>
        <v>#DIV/0!</v>
      </c>
      <c r="FL46" s="201" t="e">
        <f t="shared" si="112"/>
        <v>#DIV/0!</v>
      </c>
      <c r="FM46" s="201" t="e">
        <f t="shared" si="113"/>
        <v>#DIV/0!</v>
      </c>
      <c r="FN46" s="201" t="e">
        <f t="shared" si="114"/>
        <v>#DIV/0!</v>
      </c>
      <c r="FO46" s="201" t="e">
        <f t="shared" si="115"/>
        <v>#DIV/0!</v>
      </c>
      <c r="FP46" s="201" t="e">
        <f t="shared" si="116"/>
        <v>#DIV/0!</v>
      </c>
      <c r="FQ46" s="201" t="e">
        <f t="shared" si="117"/>
        <v>#DIV/0!</v>
      </c>
      <c r="FR46" s="201" t="e">
        <f t="shared" si="118"/>
        <v>#DIV/0!</v>
      </c>
      <c r="FS46" s="201" t="e">
        <f t="shared" si="119"/>
        <v>#DIV/0!</v>
      </c>
      <c r="FT46" s="280" t="e">
        <f t="shared" si="120"/>
        <v>#DIV/0!</v>
      </c>
      <c r="FU46" s="281" t="e">
        <f t="shared" si="121"/>
        <v>#DIV/0!</v>
      </c>
      <c r="FV46" s="197" t="e">
        <f t="shared" si="122"/>
        <v>#DIV/0!</v>
      </c>
      <c r="FW46" s="197" t="e">
        <f t="shared" si="123"/>
        <v>#DIV/0!</v>
      </c>
      <c r="FX46" s="197" t="e">
        <f t="shared" si="124"/>
        <v>#DIV/0!</v>
      </c>
      <c r="FY46" s="197" t="e">
        <f t="shared" si="125"/>
        <v>#DIV/0!</v>
      </c>
      <c r="FZ46" s="197" t="e">
        <f t="shared" si="126"/>
        <v>#DIV/0!</v>
      </c>
      <c r="GA46" s="197" t="e">
        <f t="shared" si="127"/>
        <v>#DIV/0!</v>
      </c>
      <c r="GB46" s="197" t="e">
        <f t="shared" si="128"/>
        <v>#DIV/0!</v>
      </c>
      <c r="GC46" s="197" t="e">
        <f t="shared" si="129"/>
        <v>#DIV/0!</v>
      </c>
      <c r="GD46" s="198" t="e">
        <f t="shared" si="130"/>
        <v>#DIV/0!</v>
      </c>
    </row>
    <row r="47" spans="1:186" ht="15.75" customHeight="1" x14ac:dyDescent="0.15">
      <c r="A47" s="191">
        <v>78</v>
      </c>
      <c r="B47" s="273"/>
      <c r="C47" s="274"/>
      <c r="D47" s="274"/>
      <c r="E47" s="274"/>
      <c r="F47" s="274"/>
      <c r="G47" s="275"/>
      <c r="H47" s="275"/>
      <c r="I47" s="275"/>
      <c r="J47" s="275"/>
      <c r="K47" s="275"/>
      <c r="L47" s="166">
        <v>0</v>
      </c>
      <c r="M47" s="166">
        <v>0</v>
      </c>
      <c r="N47" s="166">
        <v>0</v>
      </c>
      <c r="O47" s="166">
        <v>0</v>
      </c>
      <c r="P47" s="166">
        <v>0</v>
      </c>
      <c r="Q47" s="166">
        <v>0</v>
      </c>
      <c r="R47" s="166">
        <v>0</v>
      </c>
      <c r="S47" s="166">
        <v>0</v>
      </c>
      <c r="T47" s="166">
        <v>0</v>
      </c>
      <c r="U47" s="166">
        <v>0</v>
      </c>
      <c r="V47" s="172">
        <f t="shared" si="6"/>
        <v>0</v>
      </c>
      <c r="W47" s="168">
        <f t="shared" si="7"/>
        <v>0</v>
      </c>
      <c r="X47" s="169">
        <v>0</v>
      </c>
      <c r="Y47" s="170">
        <v>0</v>
      </c>
      <c r="Z47" s="170">
        <v>0</v>
      </c>
      <c r="AA47" s="170">
        <v>0</v>
      </c>
      <c r="AB47" s="170">
        <v>0</v>
      </c>
      <c r="AC47" s="170">
        <v>0</v>
      </c>
      <c r="AD47" s="170">
        <v>0</v>
      </c>
      <c r="AE47" s="170">
        <v>0</v>
      </c>
      <c r="AF47" s="170">
        <v>0</v>
      </c>
      <c r="AG47" s="170">
        <v>0</v>
      </c>
      <c r="AH47" s="169">
        <v>0</v>
      </c>
      <c r="AI47" s="170">
        <v>0</v>
      </c>
      <c r="AJ47" s="170">
        <v>0</v>
      </c>
      <c r="AK47" s="170">
        <v>0</v>
      </c>
      <c r="AL47" s="170">
        <v>0</v>
      </c>
      <c r="AM47" s="170">
        <v>0</v>
      </c>
      <c r="AN47" s="170">
        <v>0</v>
      </c>
      <c r="AO47" s="170">
        <v>0</v>
      </c>
      <c r="AP47" s="170">
        <v>0</v>
      </c>
      <c r="AQ47" s="170">
        <v>0</v>
      </c>
      <c r="AR47" s="171">
        <f t="shared" si="8"/>
        <v>0</v>
      </c>
      <c r="AS47" s="169">
        <v>0</v>
      </c>
      <c r="AT47" s="170">
        <v>0</v>
      </c>
      <c r="AU47" s="170">
        <v>0</v>
      </c>
      <c r="AV47" s="170">
        <v>0</v>
      </c>
      <c r="AW47" s="170">
        <v>0</v>
      </c>
      <c r="AX47" s="170">
        <v>0</v>
      </c>
      <c r="AY47" s="170">
        <v>0</v>
      </c>
      <c r="AZ47" s="170">
        <v>0</v>
      </c>
      <c r="BA47" s="170">
        <v>0</v>
      </c>
      <c r="BB47" s="170">
        <v>0</v>
      </c>
      <c r="BC47" s="169">
        <v>0</v>
      </c>
      <c r="BD47" s="170">
        <v>0</v>
      </c>
      <c r="BE47" s="170">
        <v>0</v>
      </c>
      <c r="BF47" s="170">
        <v>0</v>
      </c>
      <c r="BG47" s="170">
        <v>0</v>
      </c>
      <c r="BH47" s="170">
        <v>0</v>
      </c>
      <c r="BI47" s="170">
        <v>0</v>
      </c>
      <c r="BJ47" s="170">
        <v>0</v>
      </c>
      <c r="BK47" s="170">
        <v>0</v>
      </c>
      <c r="BL47" s="170">
        <v>0</v>
      </c>
      <c r="BM47" s="172" t="e">
        <f t="shared" si="9"/>
        <v>#DIV/0!</v>
      </c>
      <c r="BN47" s="271" t="e">
        <f t="shared" si="10"/>
        <v>#DIV/0!</v>
      </c>
      <c r="BO47" s="169" t="e">
        <f t="shared" si="11"/>
        <v>#DIV/0!</v>
      </c>
      <c r="BP47" s="170" t="e">
        <f t="shared" si="12"/>
        <v>#DIV/0!</v>
      </c>
      <c r="BQ47" s="170" t="e">
        <f t="shared" si="13"/>
        <v>#DIV/0!</v>
      </c>
      <c r="BR47" s="170" t="e">
        <f t="shared" si="14"/>
        <v>#DIV/0!</v>
      </c>
      <c r="BS47" s="170" t="e">
        <f t="shared" si="15"/>
        <v>#DIV/0!</v>
      </c>
      <c r="BT47" s="170" t="e">
        <f t="shared" si="16"/>
        <v>#DIV/0!</v>
      </c>
      <c r="BU47" s="170" t="e">
        <f t="shared" si="17"/>
        <v>#DIV/0!</v>
      </c>
      <c r="BV47" s="170" t="e">
        <f t="shared" si="18"/>
        <v>#DIV/0!</v>
      </c>
      <c r="BW47" s="170" t="e">
        <f t="shared" si="19"/>
        <v>#DIV/0!</v>
      </c>
      <c r="BX47" s="170" t="e">
        <f t="shared" si="20"/>
        <v>#DIV/0!</v>
      </c>
      <c r="BY47" s="169" t="e">
        <f t="shared" si="21"/>
        <v>#DIV/0!</v>
      </c>
      <c r="BZ47" s="170" t="e">
        <f t="shared" si="22"/>
        <v>#DIV/0!</v>
      </c>
      <c r="CA47" s="170" t="e">
        <f t="shared" si="23"/>
        <v>#DIV/0!</v>
      </c>
      <c r="CB47" s="170" t="e">
        <f t="shared" si="24"/>
        <v>#DIV/0!</v>
      </c>
      <c r="CC47" s="170" t="e">
        <f t="shared" si="25"/>
        <v>#DIV/0!</v>
      </c>
      <c r="CD47" s="170" t="e">
        <f t="shared" si="26"/>
        <v>#DIV/0!</v>
      </c>
      <c r="CE47" s="170" t="e">
        <f t="shared" si="27"/>
        <v>#DIV/0!</v>
      </c>
      <c r="CF47" s="170" t="e">
        <f t="shared" si="28"/>
        <v>#DIV/0!</v>
      </c>
      <c r="CG47" s="170" t="e">
        <f t="shared" si="29"/>
        <v>#DIV/0!</v>
      </c>
      <c r="CH47" s="170" t="e">
        <f t="shared" si="30"/>
        <v>#DIV/0!</v>
      </c>
      <c r="CI47" s="174" t="e">
        <f t="shared" si="31"/>
        <v>#DIV/0!</v>
      </c>
      <c r="CJ47" s="169" t="e">
        <f t="shared" si="32"/>
        <v>#DIV/0!</v>
      </c>
      <c r="CK47" s="170" t="e">
        <f t="shared" si="33"/>
        <v>#DIV/0!</v>
      </c>
      <c r="CL47" s="170" t="e">
        <f t="shared" si="34"/>
        <v>#DIV/0!</v>
      </c>
      <c r="CM47" s="170" t="e">
        <f t="shared" si="35"/>
        <v>#DIV/0!</v>
      </c>
      <c r="CN47" s="170" t="e">
        <f t="shared" si="36"/>
        <v>#DIV/0!</v>
      </c>
      <c r="CO47" s="170" t="e">
        <f t="shared" si="37"/>
        <v>#DIV/0!</v>
      </c>
      <c r="CP47" s="170" t="e">
        <f t="shared" si="38"/>
        <v>#DIV/0!</v>
      </c>
      <c r="CQ47" s="170" t="e">
        <f t="shared" si="39"/>
        <v>#DIV/0!</v>
      </c>
      <c r="CR47" s="170" t="e">
        <f t="shared" si="40"/>
        <v>#DIV/0!</v>
      </c>
      <c r="CS47" s="170" t="e">
        <f t="shared" si="41"/>
        <v>#DIV/0!</v>
      </c>
      <c r="CT47" s="169" t="e">
        <f t="shared" si="42"/>
        <v>#DIV/0!</v>
      </c>
      <c r="CU47" s="170" t="e">
        <f t="shared" si="43"/>
        <v>#DIV/0!</v>
      </c>
      <c r="CV47" s="170" t="e">
        <f t="shared" si="44"/>
        <v>#DIV/0!</v>
      </c>
      <c r="CW47" s="170" t="e">
        <f t="shared" si="45"/>
        <v>#DIV/0!</v>
      </c>
      <c r="CX47" s="170" t="e">
        <f t="shared" si="46"/>
        <v>#DIV/0!</v>
      </c>
      <c r="CY47" s="170" t="e">
        <f t="shared" si="47"/>
        <v>#DIV/0!</v>
      </c>
      <c r="CZ47" s="170" t="e">
        <f t="shared" si="48"/>
        <v>#DIV/0!</v>
      </c>
      <c r="DA47" s="170" t="e">
        <f t="shared" si="49"/>
        <v>#DIV/0!</v>
      </c>
      <c r="DB47" s="170" t="e">
        <f t="shared" si="50"/>
        <v>#DIV/0!</v>
      </c>
      <c r="DC47" s="170" t="e">
        <f t="shared" si="51"/>
        <v>#DIV/0!</v>
      </c>
      <c r="DD47" s="175" t="e">
        <f t="shared" si="52"/>
        <v>#DIV/0!</v>
      </c>
      <c r="DE47" s="176" t="e">
        <f t="shared" si="53"/>
        <v>#DIV/0!</v>
      </c>
      <c r="DF47" s="177" t="e">
        <f t="shared" si="54"/>
        <v>#DIV/0!</v>
      </c>
      <c r="DG47" s="166" t="e">
        <f t="shared" si="55"/>
        <v>#DIV/0!</v>
      </c>
      <c r="DH47" s="166" t="e">
        <f t="shared" si="56"/>
        <v>#DIV/0!</v>
      </c>
      <c r="DI47" s="166" t="e">
        <f t="shared" si="57"/>
        <v>#DIV/0!</v>
      </c>
      <c r="DJ47" s="166" t="e">
        <f t="shared" si="58"/>
        <v>#DIV/0!</v>
      </c>
      <c r="DK47" s="166" t="e">
        <f t="shared" si="59"/>
        <v>#DIV/0!</v>
      </c>
      <c r="DL47" s="166" t="e">
        <f t="shared" si="60"/>
        <v>#DIV/0!</v>
      </c>
      <c r="DM47" s="166" t="e">
        <f t="shared" si="61"/>
        <v>#DIV/0!</v>
      </c>
      <c r="DN47" s="166" t="e">
        <f t="shared" si="62"/>
        <v>#DIV/0!</v>
      </c>
      <c r="DO47" s="166" t="e">
        <f t="shared" si="63"/>
        <v>#DIV/0!</v>
      </c>
      <c r="DP47" s="177" t="e">
        <f t="shared" si="64"/>
        <v>#DIV/0!</v>
      </c>
      <c r="DQ47" s="166" t="e">
        <f t="shared" si="65"/>
        <v>#DIV/0!</v>
      </c>
      <c r="DR47" s="166" t="e">
        <f t="shared" si="66"/>
        <v>#DIV/0!</v>
      </c>
      <c r="DS47" s="166" t="e">
        <f t="shared" si="67"/>
        <v>#DIV/0!</v>
      </c>
      <c r="DT47" s="166" t="e">
        <f t="shared" si="68"/>
        <v>#DIV/0!</v>
      </c>
      <c r="DU47" s="166" t="e">
        <f t="shared" si="69"/>
        <v>#DIV/0!</v>
      </c>
      <c r="DV47" s="166" t="e">
        <f t="shared" si="70"/>
        <v>#DIV/0!</v>
      </c>
      <c r="DW47" s="166" t="e">
        <f t="shared" si="71"/>
        <v>#DIV/0!</v>
      </c>
      <c r="DX47" s="166" t="e">
        <f t="shared" si="72"/>
        <v>#DIV/0!</v>
      </c>
      <c r="DY47" s="166" t="e">
        <f t="shared" si="73"/>
        <v>#DIV/0!</v>
      </c>
      <c r="DZ47" s="178" t="e">
        <f t="shared" si="74"/>
        <v>#DIV/0!</v>
      </c>
      <c r="EA47" s="177" t="e">
        <f t="shared" si="75"/>
        <v>#DIV/0!</v>
      </c>
      <c r="EB47" s="166" t="e">
        <f t="shared" si="76"/>
        <v>#DIV/0!</v>
      </c>
      <c r="EC47" s="166" t="e">
        <f t="shared" si="77"/>
        <v>#DIV/0!</v>
      </c>
      <c r="ED47" s="166" t="e">
        <f t="shared" si="78"/>
        <v>#DIV/0!</v>
      </c>
      <c r="EE47" s="166" t="e">
        <f t="shared" si="79"/>
        <v>#DIV/0!</v>
      </c>
      <c r="EF47" s="166" t="e">
        <f t="shared" si="80"/>
        <v>#DIV/0!</v>
      </c>
      <c r="EG47" s="166" t="e">
        <f t="shared" si="81"/>
        <v>#DIV/0!</v>
      </c>
      <c r="EH47" s="166" t="e">
        <f t="shared" si="82"/>
        <v>#DIV/0!</v>
      </c>
      <c r="EI47" s="166" t="e">
        <f t="shared" si="83"/>
        <v>#DIV/0!</v>
      </c>
      <c r="EJ47" s="166" t="e">
        <f t="shared" si="84"/>
        <v>#DIV/0!</v>
      </c>
      <c r="EK47" s="177" t="e">
        <f t="shared" si="85"/>
        <v>#DIV/0!</v>
      </c>
      <c r="EL47" s="166" t="e">
        <f t="shared" si="86"/>
        <v>#DIV/0!</v>
      </c>
      <c r="EM47" s="166" t="e">
        <f t="shared" si="87"/>
        <v>#DIV/0!</v>
      </c>
      <c r="EN47" s="166" t="e">
        <f t="shared" si="88"/>
        <v>#DIV/0!</v>
      </c>
      <c r="EO47" s="276" t="e">
        <f t="shared" si="89"/>
        <v>#DIV/0!</v>
      </c>
      <c r="EP47" s="166" t="e">
        <f t="shared" si="90"/>
        <v>#DIV/0!</v>
      </c>
      <c r="EQ47" s="166" t="e">
        <f t="shared" si="91"/>
        <v>#DIV/0!</v>
      </c>
      <c r="ER47" s="166" t="e">
        <f t="shared" si="92"/>
        <v>#DIV/0!</v>
      </c>
      <c r="ES47" s="166" t="e">
        <f t="shared" si="93"/>
        <v>#DIV/0!</v>
      </c>
      <c r="ET47" s="179" t="e">
        <f t="shared" si="94"/>
        <v>#DIV/0!</v>
      </c>
      <c r="EW47" s="1713"/>
      <c r="EX47" s="195" t="e">
        <f t="shared" si="98"/>
        <v>#DIV/0!</v>
      </c>
      <c r="EY47" s="278" t="e">
        <f t="shared" si="99"/>
        <v>#DIV/0!</v>
      </c>
      <c r="EZ47" s="278" t="e">
        <f t="shared" si="100"/>
        <v>#DIV/0!</v>
      </c>
      <c r="FA47" s="278" t="e">
        <f t="shared" si="101"/>
        <v>#DIV/0!</v>
      </c>
      <c r="FB47" s="278" t="e">
        <f t="shared" si="102"/>
        <v>#DIV/0!</v>
      </c>
      <c r="FC47" s="278" t="e">
        <f t="shared" si="103"/>
        <v>#DIV/0!</v>
      </c>
      <c r="FD47" s="278" t="e">
        <f t="shared" si="104"/>
        <v>#DIV/0!</v>
      </c>
      <c r="FE47" s="278" t="e">
        <f t="shared" si="105"/>
        <v>#DIV/0!</v>
      </c>
      <c r="FF47" s="278" t="e">
        <f t="shared" si="106"/>
        <v>#DIV/0!</v>
      </c>
      <c r="FG47" s="278" t="e">
        <f t="shared" si="107"/>
        <v>#DIV/0!</v>
      </c>
      <c r="FH47" s="278" t="e">
        <f t="shared" si="108"/>
        <v>#DIV/0!</v>
      </c>
      <c r="FI47" s="279" t="e">
        <f t="shared" si="109"/>
        <v>#DIV/0!</v>
      </c>
      <c r="FJ47" s="200" t="e">
        <f t="shared" si="110"/>
        <v>#DIV/0!</v>
      </c>
      <c r="FK47" s="201" t="e">
        <f t="shared" si="111"/>
        <v>#DIV/0!</v>
      </c>
      <c r="FL47" s="201" t="e">
        <f t="shared" si="112"/>
        <v>#DIV/0!</v>
      </c>
      <c r="FM47" s="201" t="e">
        <f t="shared" si="113"/>
        <v>#DIV/0!</v>
      </c>
      <c r="FN47" s="201" t="e">
        <f t="shared" si="114"/>
        <v>#DIV/0!</v>
      </c>
      <c r="FO47" s="201" t="e">
        <f t="shared" si="115"/>
        <v>#DIV/0!</v>
      </c>
      <c r="FP47" s="201" t="e">
        <f t="shared" si="116"/>
        <v>#DIV/0!</v>
      </c>
      <c r="FQ47" s="201" t="e">
        <f t="shared" si="117"/>
        <v>#DIV/0!</v>
      </c>
      <c r="FR47" s="201" t="e">
        <f t="shared" si="118"/>
        <v>#DIV/0!</v>
      </c>
      <c r="FS47" s="201" t="e">
        <f t="shared" si="119"/>
        <v>#DIV/0!</v>
      </c>
      <c r="FT47" s="280" t="e">
        <f t="shared" si="120"/>
        <v>#DIV/0!</v>
      </c>
      <c r="FU47" s="281" t="e">
        <f t="shared" si="121"/>
        <v>#DIV/0!</v>
      </c>
      <c r="FV47" s="197" t="e">
        <f t="shared" si="122"/>
        <v>#DIV/0!</v>
      </c>
      <c r="FW47" s="197" t="e">
        <f t="shared" si="123"/>
        <v>#DIV/0!</v>
      </c>
      <c r="FX47" s="197" t="e">
        <f t="shared" si="124"/>
        <v>#DIV/0!</v>
      </c>
      <c r="FY47" s="197" t="e">
        <f t="shared" si="125"/>
        <v>#DIV/0!</v>
      </c>
      <c r="FZ47" s="197" t="e">
        <f t="shared" si="126"/>
        <v>#DIV/0!</v>
      </c>
      <c r="GA47" s="197" t="e">
        <f t="shared" si="127"/>
        <v>#DIV/0!</v>
      </c>
      <c r="GB47" s="197" t="e">
        <f t="shared" si="128"/>
        <v>#DIV/0!</v>
      </c>
      <c r="GC47" s="197" t="e">
        <f t="shared" si="129"/>
        <v>#DIV/0!</v>
      </c>
      <c r="GD47" s="198" t="e">
        <f t="shared" si="130"/>
        <v>#DIV/0!</v>
      </c>
    </row>
    <row r="48" spans="1:186" ht="15.75" customHeight="1" x14ac:dyDescent="0.15">
      <c r="A48" s="191">
        <v>80</v>
      </c>
      <c r="B48" s="273"/>
      <c r="C48" s="274"/>
      <c r="D48" s="274"/>
      <c r="E48" s="274"/>
      <c r="F48" s="274"/>
      <c r="G48" s="275"/>
      <c r="H48" s="275"/>
      <c r="I48" s="275"/>
      <c r="J48" s="275"/>
      <c r="K48" s="275"/>
      <c r="L48" s="166">
        <v>0</v>
      </c>
      <c r="M48" s="166">
        <v>0</v>
      </c>
      <c r="N48" s="166">
        <v>0</v>
      </c>
      <c r="O48" s="166">
        <v>0</v>
      </c>
      <c r="P48" s="166">
        <v>0</v>
      </c>
      <c r="Q48" s="166">
        <v>0</v>
      </c>
      <c r="R48" s="166">
        <v>0</v>
      </c>
      <c r="S48" s="166">
        <v>0</v>
      </c>
      <c r="T48" s="166">
        <v>0</v>
      </c>
      <c r="U48" s="166">
        <v>0</v>
      </c>
      <c r="V48" s="172">
        <f t="shared" si="6"/>
        <v>0</v>
      </c>
      <c r="W48" s="168">
        <f t="shared" si="7"/>
        <v>0</v>
      </c>
      <c r="X48" s="169">
        <v>0</v>
      </c>
      <c r="Y48" s="170">
        <v>0</v>
      </c>
      <c r="Z48" s="170">
        <v>0</v>
      </c>
      <c r="AA48" s="170">
        <v>0</v>
      </c>
      <c r="AB48" s="170">
        <v>0</v>
      </c>
      <c r="AC48" s="170">
        <v>0</v>
      </c>
      <c r="AD48" s="170">
        <v>0</v>
      </c>
      <c r="AE48" s="170">
        <v>0</v>
      </c>
      <c r="AF48" s="170">
        <v>0</v>
      </c>
      <c r="AG48" s="170">
        <v>0</v>
      </c>
      <c r="AH48" s="169">
        <v>0</v>
      </c>
      <c r="AI48" s="170">
        <v>0</v>
      </c>
      <c r="AJ48" s="170">
        <v>0</v>
      </c>
      <c r="AK48" s="170">
        <v>0</v>
      </c>
      <c r="AL48" s="170">
        <v>0</v>
      </c>
      <c r="AM48" s="170">
        <v>0</v>
      </c>
      <c r="AN48" s="170">
        <v>0</v>
      </c>
      <c r="AO48" s="170">
        <v>0</v>
      </c>
      <c r="AP48" s="170">
        <v>0</v>
      </c>
      <c r="AQ48" s="170">
        <v>0</v>
      </c>
      <c r="AR48" s="171">
        <f t="shared" si="8"/>
        <v>0</v>
      </c>
      <c r="AS48" s="169">
        <v>0</v>
      </c>
      <c r="AT48" s="170">
        <v>0</v>
      </c>
      <c r="AU48" s="170">
        <v>0</v>
      </c>
      <c r="AV48" s="170">
        <v>0</v>
      </c>
      <c r="AW48" s="170">
        <v>0</v>
      </c>
      <c r="AX48" s="170">
        <v>0</v>
      </c>
      <c r="AY48" s="170">
        <v>0</v>
      </c>
      <c r="AZ48" s="170">
        <v>0</v>
      </c>
      <c r="BA48" s="170">
        <v>0</v>
      </c>
      <c r="BB48" s="170">
        <v>0</v>
      </c>
      <c r="BC48" s="169">
        <v>0</v>
      </c>
      <c r="BD48" s="170">
        <v>0</v>
      </c>
      <c r="BE48" s="170">
        <v>0</v>
      </c>
      <c r="BF48" s="170">
        <v>0</v>
      </c>
      <c r="BG48" s="170">
        <v>0</v>
      </c>
      <c r="BH48" s="170">
        <v>0</v>
      </c>
      <c r="BI48" s="170">
        <v>0</v>
      </c>
      <c r="BJ48" s="170">
        <v>0</v>
      </c>
      <c r="BK48" s="170">
        <v>0</v>
      </c>
      <c r="BL48" s="170">
        <v>0</v>
      </c>
      <c r="BM48" s="172" t="e">
        <f t="shared" si="9"/>
        <v>#DIV/0!</v>
      </c>
      <c r="BN48" s="271" t="e">
        <f t="shared" si="10"/>
        <v>#DIV/0!</v>
      </c>
      <c r="BO48" s="169" t="e">
        <f t="shared" si="11"/>
        <v>#DIV/0!</v>
      </c>
      <c r="BP48" s="170" t="e">
        <f t="shared" si="12"/>
        <v>#DIV/0!</v>
      </c>
      <c r="BQ48" s="170" t="e">
        <f t="shared" si="13"/>
        <v>#DIV/0!</v>
      </c>
      <c r="BR48" s="170" t="e">
        <f t="shared" si="14"/>
        <v>#DIV/0!</v>
      </c>
      <c r="BS48" s="170" t="e">
        <f t="shared" si="15"/>
        <v>#DIV/0!</v>
      </c>
      <c r="BT48" s="170" t="e">
        <f t="shared" si="16"/>
        <v>#DIV/0!</v>
      </c>
      <c r="BU48" s="170" t="e">
        <f t="shared" si="17"/>
        <v>#DIV/0!</v>
      </c>
      <c r="BV48" s="170" t="e">
        <f t="shared" si="18"/>
        <v>#DIV/0!</v>
      </c>
      <c r="BW48" s="170" t="e">
        <f t="shared" si="19"/>
        <v>#DIV/0!</v>
      </c>
      <c r="BX48" s="170" t="e">
        <f t="shared" si="20"/>
        <v>#DIV/0!</v>
      </c>
      <c r="BY48" s="169" t="e">
        <f t="shared" si="21"/>
        <v>#DIV/0!</v>
      </c>
      <c r="BZ48" s="170" t="e">
        <f t="shared" si="22"/>
        <v>#DIV/0!</v>
      </c>
      <c r="CA48" s="170" t="e">
        <f t="shared" si="23"/>
        <v>#DIV/0!</v>
      </c>
      <c r="CB48" s="170" t="e">
        <f t="shared" si="24"/>
        <v>#DIV/0!</v>
      </c>
      <c r="CC48" s="170" t="e">
        <f t="shared" si="25"/>
        <v>#DIV/0!</v>
      </c>
      <c r="CD48" s="170" t="e">
        <f t="shared" si="26"/>
        <v>#DIV/0!</v>
      </c>
      <c r="CE48" s="170" t="e">
        <f t="shared" si="27"/>
        <v>#DIV/0!</v>
      </c>
      <c r="CF48" s="170" t="e">
        <f t="shared" si="28"/>
        <v>#DIV/0!</v>
      </c>
      <c r="CG48" s="170" t="e">
        <f t="shared" si="29"/>
        <v>#DIV/0!</v>
      </c>
      <c r="CH48" s="170" t="e">
        <f t="shared" si="30"/>
        <v>#DIV/0!</v>
      </c>
      <c r="CI48" s="174" t="e">
        <f t="shared" si="31"/>
        <v>#DIV/0!</v>
      </c>
      <c r="CJ48" s="169" t="e">
        <f t="shared" si="32"/>
        <v>#DIV/0!</v>
      </c>
      <c r="CK48" s="170" t="e">
        <f t="shared" si="33"/>
        <v>#DIV/0!</v>
      </c>
      <c r="CL48" s="170" t="e">
        <f t="shared" si="34"/>
        <v>#DIV/0!</v>
      </c>
      <c r="CM48" s="170" t="e">
        <f t="shared" si="35"/>
        <v>#DIV/0!</v>
      </c>
      <c r="CN48" s="170" t="e">
        <f t="shared" si="36"/>
        <v>#DIV/0!</v>
      </c>
      <c r="CO48" s="170" t="e">
        <f t="shared" si="37"/>
        <v>#DIV/0!</v>
      </c>
      <c r="CP48" s="170" t="e">
        <f t="shared" si="38"/>
        <v>#DIV/0!</v>
      </c>
      <c r="CQ48" s="170" t="e">
        <f t="shared" si="39"/>
        <v>#DIV/0!</v>
      </c>
      <c r="CR48" s="170" t="e">
        <f t="shared" si="40"/>
        <v>#DIV/0!</v>
      </c>
      <c r="CS48" s="170" t="e">
        <f t="shared" si="41"/>
        <v>#DIV/0!</v>
      </c>
      <c r="CT48" s="169" t="e">
        <f t="shared" si="42"/>
        <v>#DIV/0!</v>
      </c>
      <c r="CU48" s="170" t="e">
        <f t="shared" si="43"/>
        <v>#DIV/0!</v>
      </c>
      <c r="CV48" s="170" t="e">
        <f t="shared" si="44"/>
        <v>#DIV/0!</v>
      </c>
      <c r="CW48" s="170" t="e">
        <f t="shared" si="45"/>
        <v>#DIV/0!</v>
      </c>
      <c r="CX48" s="170" t="e">
        <f t="shared" si="46"/>
        <v>#DIV/0!</v>
      </c>
      <c r="CY48" s="170" t="e">
        <f t="shared" si="47"/>
        <v>#DIV/0!</v>
      </c>
      <c r="CZ48" s="170" t="e">
        <f t="shared" si="48"/>
        <v>#DIV/0!</v>
      </c>
      <c r="DA48" s="170" t="e">
        <f t="shared" si="49"/>
        <v>#DIV/0!</v>
      </c>
      <c r="DB48" s="170" t="e">
        <f t="shared" si="50"/>
        <v>#DIV/0!</v>
      </c>
      <c r="DC48" s="170" t="e">
        <f t="shared" si="51"/>
        <v>#DIV/0!</v>
      </c>
      <c r="DD48" s="175" t="e">
        <f t="shared" si="52"/>
        <v>#DIV/0!</v>
      </c>
      <c r="DE48" s="176" t="e">
        <f t="shared" si="53"/>
        <v>#DIV/0!</v>
      </c>
      <c r="DF48" s="177" t="e">
        <f t="shared" si="54"/>
        <v>#DIV/0!</v>
      </c>
      <c r="DG48" s="166" t="e">
        <f t="shared" si="55"/>
        <v>#DIV/0!</v>
      </c>
      <c r="DH48" s="166" t="e">
        <f t="shared" si="56"/>
        <v>#DIV/0!</v>
      </c>
      <c r="DI48" s="166" t="e">
        <f t="shared" si="57"/>
        <v>#DIV/0!</v>
      </c>
      <c r="DJ48" s="166" t="e">
        <f t="shared" si="58"/>
        <v>#DIV/0!</v>
      </c>
      <c r="DK48" s="166" t="e">
        <f t="shared" si="59"/>
        <v>#DIV/0!</v>
      </c>
      <c r="DL48" s="166" t="e">
        <f t="shared" si="60"/>
        <v>#DIV/0!</v>
      </c>
      <c r="DM48" s="166" t="e">
        <f t="shared" si="61"/>
        <v>#DIV/0!</v>
      </c>
      <c r="DN48" s="166" t="e">
        <f t="shared" si="62"/>
        <v>#DIV/0!</v>
      </c>
      <c r="DO48" s="166" t="e">
        <f t="shared" si="63"/>
        <v>#DIV/0!</v>
      </c>
      <c r="DP48" s="177" t="e">
        <f t="shared" si="64"/>
        <v>#DIV/0!</v>
      </c>
      <c r="DQ48" s="166" t="e">
        <f t="shared" si="65"/>
        <v>#DIV/0!</v>
      </c>
      <c r="DR48" s="166" t="e">
        <f t="shared" si="66"/>
        <v>#DIV/0!</v>
      </c>
      <c r="DS48" s="166" t="e">
        <f t="shared" si="67"/>
        <v>#DIV/0!</v>
      </c>
      <c r="DT48" s="166" t="e">
        <f t="shared" si="68"/>
        <v>#DIV/0!</v>
      </c>
      <c r="DU48" s="166" t="e">
        <f t="shared" si="69"/>
        <v>#DIV/0!</v>
      </c>
      <c r="DV48" s="166" t="e">
        <f t="shared" si="70"/>
        <v>#DIV/0!</v>
      </c>
      <c r="DW48" s="166" t="e">
        <f t="shared" si="71"/>
        <v>#DIV/0!</v>
      </c>
      <c r="DX48" s="166" t="e">
        <f t="shared" si="72"/>
        <v>#DIV/0!</v>
      </c>
      <c r="DY48" s="166" t="e">
        <f t="shared" si="73"/>
        <v>#DIV/0!</v>
      </c>
      <c r="DZ48" s="178" t="e">
        <f t="shared" si="74"/>
        <v>#DIV/0!</v>
      </c>
      <c r="EA48" s="177" t="e">
        <f t="shared" si="75"/>
        <v>#DIV/0!</v>
      </c>
      <c r="EB48" s="166" t="e">
        <f t="shared" si="76"/>
        <v>#DIV/0!</v>
      </c>
      <c r="EC48" s="166" t="e">
        <f t="shared" si="77"/>
        <v>#DIV/0!</v>
      </c>
      <c r="ED48" s="166" t="e">
        <f t="shared" si="78"/>
        <v>#DIV/0!</v>
      </c>
      <c r="EE48" s="166" t="e">
        <f t="shared" si="79"/>
        <v>#DIV/0!</v>
      </c>
      <c r="EF48" s="166" t="e">
        <f t="shared" si="80"/>
        <v>#DIV/0!</v>
      </c>
      <c r="EG48" s="166" t="e">
        <f t="shared" si="81"/>
        <v>#DIV/0!</v>
      </c>
      <c r="EH48" s="166" t="e">
        <f t="shared" si="82"/>
        <v>#DIV/0!</v>
      </c>
      <c r="EI48" s="166" t="e">
        <f t="shared" si="83"/>
        <v>#DIV/0!</v>
      </c>
      <c r="EJ48" s="166" t="e">
        <f t="shared" si="84"/>
        <v>#DIV/0!</v>
      </c>
      <c r="EK48" s="177" t="e">
        <f t="shared" si="85"/>
        <v>#DIV/0!</v>
      </c>
      <c r="EL48" s="166" t="e">
        <f t="shared" si="86"/>
        <v>#DIV/0!</v>
      </c>
      <c r="EM48" s="166" t="e">
        <f t="shared" si="87"/>
        <v>#DIV/0!</v>
      </c>
      <c r="EN48" s="166" t="e">
        <f t="shared" si="88"/>
        <v>#DIV/0!</v>
      </c>
      <c r="EO48" s="276" t="e">
        <f t="shared" si="89"/>
        <v>#DIV/0!</v>
      </c>
      <c r="EP48" s="166" t="e">
        <f t="shared" si="90"/>
        <v>#DIV/0!</v>
      </c>
      <c r="EQ48" s="166" t="e">
        <f t="shared" si="91"/>
        <v>#DIV/0!</v>
      </c>
      <c r="ER48" s="166" t="e">
        <f t="shared" si="92"/>
        <v>#DIV/0!</v>
      </c>
      <c r="ES48" s="166" t="e">
        <f t="shared" si="93"/>
        <v>#DIV/0!</v>
      </c>
      <c r="ET48" s="179" t="e">
        <f t="shared" si="94"/>
        <v>#DIV/0!</v>
      </c>
      <c r="EW48" s="1713"/>
      <c r="EX48" s="195" t="e">
        <f t="shared" si="98"/>
        <v>#DIV/0!</v>
      </c>
      <c r="EY48" s="278" t="e">
        <f t="shared" si="99"/>
        <v>#DIV/0!</v>
      </c>
      <c r="EZ48" s="278" t="e">
        <f t="shared" si="100"/>
        <v>#DIV/0!</v>
      </c>
      <c r="FA48" s="278" t="e">
        <f t="shared" si="101"/>
        <v>#DIV/0!</v>
      </c>
      <c r="FB48" s="278" t="e">
        <f t="shared" si="102"/>
        <v>#DIV/0!</v>
      </c>
      <c r="FC48" s="278" t="e">
        <f t="shared" si="103"/>
        <v>#DIV/0!</v>
      </c>
      <c r="FD48" s="278" t="e">
        <f t="shared" si="104"/>
        <v>#DIV/0!</v>
      </c>
      <c r="FE48" s="278" t="e">
        <f t="shared" si="105"/>
        <v>#DIV/0!</v>
      </c>
      <c r="FF48" s="278" t="e">
        <f t="shared" si="106"/>
        <v>#DIV/0!</v>
      </c>
      <c r="FG48" s="278" t="e">
        <f t="shared" si="107"/>
        <v>#DIV/0!</v>
      </c>
      <c r="FH48" s="278" t="e">
        <f t="shared" si="108"/>
        <v>#DIV/0!</v>
      </c>
      <c r="FI48" s="279" t="e">
        <f t="shared" si="109"/>
        <v>#DIV/0!</v>
      </c>
      <c r="FJ48" s="200" t="e">
        <f t="shared" si="110"/>
        <v>#DIV/0!</v>
      </c>
      <c r="FK48" s="201" t="e">
        <f t="shared" si="111"/>
        <v>#DIV/0!</v>
      </c>
      <c r="FL48" s="201" t="e">
        <f t="shared" si="112"/>
        <v>#DIV/0!</v>
      </c>
      <c r="FM48" s="201" t="e">
        <f t="shared" si="113"/>
        <v>#DIV/0!</v>
      </c>
      <c r="FN48" s="201" t="e">
        <f t="shared" si="114"/>
        <v>#DIV/0!</v>
      </c>
      <c r="FO48" s="201" t="e">
        <f t="shared" si="115"/>
        <v>#DIV/0!</v>
      </c>
      <c r="FP48" s="201" t="e">
        <f t="shared" si="116"/>
        <v>#DIV/0!</v>
      </c>
      <c r="FQ48" s="201" t="e">
        <f t="shared" si="117"/>
        <v>#DIV/0!</v>
      </c>
      <c r="FR48" s="201" t="e">
        <f t="shared" si="118"/>
        <v>#DIV/0!</v>
      </c>
      <c r="FS48" s="201" t="e">
        <f t="shared" si="119"/>
        <v>#DIV/0!</v>
      </c>
      <c r="FT48" s="280" t="e">
        <f t="shared" si="120"/>
        <v>#DIV/0!</v>
      </c>
      <c r="FU48" s="281" t="e">
        <f t="shared" si="121"/>
        <v>#DIV/0!</v>
      </c>
      <c r="FV48" s="197" t="e">
        <f t="shared" si="122"/>
        <v>#DIV/0!</v>
      </c>
      <c r="FW48" s="197" t="e">
        <f t="shared" si="123"/>
        <v>#DIV/0!</v>
      </c>
      <c r="FX48" s="197" t="e">
        <f t="shared" si="124"/>
        <v>#DIV/0!</v>
      </c>
      <c r="FY48" s="197" t="e">
        <f t="shared" si="125"/>
        <v>#DIV/0!</v>
      </c>
      <c r="FZ48" s="197" t="e">
        <f t="shared" si="126"/>
        <v>#DIV/0!</v>
      </c>
      <c r="GA48" s="197" t="e">
        <f t="shared" si="127"/>
        <v>#DIV/0!</v>
      </c>
      <c r="GB48" s="197" t="e">
        <f t="shared" si="128"/>
        <v>#DIV/0!</v>
      </c>
      <c r="GC48" s="197" t="e">
        <f t="shared" si="129"/>
        <v>#DIV/0!</v>
      </c>
      <c r="GD48" s="198" t="e">
        <f t="shared" si="130"/>
        <v>#DIV/0!</v>
      </c>
    </row>
    <row r="49" spans="1:186" ht="15.75" customHeight="1" x14ac:dyDescent="0.15">
      <c r="A49" s="191">
        <v>82</v>
      </c>
      <c r="B49" s="273"/>
      <c r="C49" s="274"/>
      <c r="D49" s="274"/>
      <c r="E49" s="274"/>
      <c r="F49" s="274"/>
      <c r="G49" s="275"/>
      <c r="H49" s="275"/>
      <c r="I49" s="275"/>
      <c r="J49" s="275"/>
      <c r="K49" s="275"/>
      <c r="L49" s="166">
        <v>0</v>
      </c>
      <c r="M49" s="166">
        <v>0</v>
      </c>
      <c r="N49" s="166">
        <v>0</v>
      </c>
      <c r="O49" s="166">
        <v>0</v>
      </c>
      <c r="P49" s="166">
        <v>0</v>
      </c>
      <c r="Q49" s="166">
        <v>0</v>
      </c>
      <c r="R49" s="166">
        <v>0</v>
      </c>
      <c r="S49" s="166">
        <v>0</v>
      </c>
      <c r="T49" s="166">
        <v>0</v>
      </c>
      <c r="U49" s="166">
        <v>0</v>
      </c>
      <c r="V49" s="172">
        <f t="shared" si="6"/>
        <v>0</v>
      </c>
      <c r="W49" s="168">
        <f t="shared" si="7"/>
        <v>0</v>
      </c>
      <c r="X49" s="169">
        <v>0</v>
      </c>
      <c r="Y49" s="170">
        <v>0</v>
      </c>
      <c r="Z49" s="170">
        <v>0</v>
      </c>
      <c r="AA49" s="170">
        <v>0</v>
      </c>
      <c r="AB49" s="170">
        <v>0</v>
      </c>
      <c r="AC49" s="170">
        <v>0</v>
      </c>
      <c r="AD49" s="170">
        <v>0</v>
      </c>
      <c r="AE49" s="170">
        <v>0</v>
      </c>
      <c r="AF49" s="170">
        <v>0</v>
      </c>
      <c r="AG49" s="170">
        <v>0</v>
      </c>
      <c r="AH49" s="169">
        <v>0</v>
      </c>
      <c r="AI49" s="170">
        <v>0</v>
      </c>
      <c r="AJ49" s="170">
        <v>0</v>
      </c>
      <c r="AK49" s="170">
        <v>0</v>
      </c>
      <c r="AL49" s="170">
        <v>0</v>
      </c>
      <c r="AM49" s="170">
        <v>0</v>
      </c>
      <c r="AN49" s="170">
        <v>0</v>
      </c>
      <c r="AO49" s="170">
        <v>0</v>
      </c>
      <c r="AP49" s="170">
        <v>0</v>
      </c>
      <c r="AQ49" s="170">
        <v>0</v>
      </c>
      <c r="AR49" s="171">
        <f t="shared" si="8"/>
        <v>0</v>
      </c>
      <c r="AS49" s="169">
        <v>0</v>
      </c>
      <c r="AT49" s="170">
        <v>0</v>
      </c>
      <c r="AU49" s="170">
        <v>0</v>
      </c>
      <c r="AV49" s="170">
        <v>0</v>
      </c>
      <c r="AW49" s="170">
        <v>0</v>
      </c>
      <c r="AX49" s="170">
        <v>0</v>
      </c>
      <c r="AY49" s="170">
        <v>0</v>
      </c>
      <c r="AZ49" s="170">
        <v>0</v>
      </c>
      <c r="BA49" s="170">
        <v>0</v>
      </c>
      <c r="BB49" s="170">
        <v>0</v>
      </c>
      <c r="BC49" s="169">
        <v>0</v>
      </c>
      <c r="BD49" s="170">
        <v>0</v>
      </c>
      <c r="BE49" s="170">
        <v>0</v>
      </c>
      <c r="BF49" s="170">
        <v>0</v>
      </c>
      <c r="BG49" s="170">
        <v>0</v>
      </c>
      <c r="BH49" s="170">
        <v>0</v>
      </c>
      <c r="BI49" s="170">
        <v>0</v>
      </c>
      <c r="BJ49" s="170">
        <v>0</v>
      </c>
      <c r="BK49" s="170">
        <v>0</v>
      </c>
      <c r="BL49" s="170">
        <v>0</v>
      </c>
      <c r="BM49" s="172" t="e">
        <f t="shared" si="9"/>
        <v>#DIV/0!</v>
      </c>
      <c r="BN49" s="271" t="e">
        <f t="shared" si="10"/>
        <v>#DIV/0!</v>
      </c>
      <c r="BO49" s="169" t="e">
        <f t="shared" si="11"/>
        <v>#DIV/0!</v>
      </c>
      <c r="BP49" s="170" t="e">
        <f t="shared" si="12"/>
        <v>#DIV/0!</v>
      </c>
      <c r="BQ49" s="170" t="e">
        <f t="shared" si="13"/>
        <v>#DIV/0!</v>
      </c>
      <c r="BR49" s="170" t="e">
        <f t="shared" si="14"/>
        <v>#DIV/0!</v>
      </c>
      <c r="BS49" s="170" t="e">
        <f t="shared" si="15"/>
        <v>#DIV/0!</v>
      </c>
      <c r="BT49" s="170" t="e">
        <f t="shared" si="16"/>
        <v>#DIV/0!</v>
      </c>
      <c r="BU49" s="170" t="e">
        <f t="shared" si="17"/>
        <v>#DIV/0!</v>
      </c>
      <c r="BV49" s="170" t="e">
        <f t="shared" si="18"/>
        <v>#DIV/0!</v>
      </c>
      <c r="BW49" s="170" t="e">
        <f t="shared" si="19"/>
        <v>#DIV/0!</v>
      </c>
      <c r="BX49" s="170" t="e">
        <f t="shared" si="20"/>
        <v>#DIV/0!</v>
      </c>
      <c r="BY49" s="169" t="e">
        <f t="shared" si="21"/>
        <v>#DIV/0!</v>
      </c>
      <c r="BZ49" s="170" t="e">
        <f t="shared" si="22"/>
        <v>#DIV/0!</v>
      </c>
      <c r="CA49" s="170" t="e">
        <f t="shared" si="23"/>
        <v>#DIV/0!</v>
      </c>
      <c r="CB49" s="170" t="e">
        <f t="shared" si="24"/>
        <v>#DIV/0!</v>
      </c>
      <c r="CC49" s="170" t="e">
        <f t="shared" si="25"/>
        <v>#DIV/0!</v>
      </c>
      <c r="CD49" s="170" t="e">
        <f t="shared" si="26"/>
        <v>#DIV/0!</v>
      </c>
      <c r="CE49" s="170" t="e">
        <f t="shared" si="27"/>
        <v>#DIV/0!</v>
      </c>
      <c r="CF49" s="170" t="e">
        <f t="shared" si="28"/>
        <v>#DIV/0!</v>
      </c>
      <c r="CG49" s="170" t="e">
        <f t="shared" si="29"/>
        <v>#DIV/0!</v>
      </c>
      <c r="CH49" s="170" t="e">
        <f t="shared" si="30"/>
        <v>#DIV/0!</v>
      </c>
      <c r="CI49" s="174" t="e">
        <f t="shared" si="31"/>
        <v>#DIV/0!</v>
      </c>
      <c r="CJ49" s="169" t="e">
        <f t="shared" si="32"/>
        <v>#DIV/0!</v>
      </c>
      <c r="CK49" s="170" t="e">
        <f t="shared" si="33"/>
        <v>#DIV/0!</v>
      </c>
      <c r="CL49" s="170" t="e">
        <f t="shared" si="34"/>
        <v>#DIV/0!</v>
      </c>
      <c r="CM49" s="170" t="e">
        <f t="shared" si="35"/>
        <v>#DIV/0!</v>
      </c>
      <c r="CN49" s="170" t="e">
        <f t="shared" si="36"/>
        <v>#DIV/0!</v>
      </c>
      <c r="CO49" s="170" t="e">
        <f t="shared" si="37"/>
        <v>#DIV/0!</v>
      </c>
      <c r="CP49" s="170" t="e">
        <f t="shared" si="38"/>
        <v>#DIV/0!</v>
      </c>
      <c r="CQ49" s="170" t="e">
        <f t="shared" si="39"/>
        <v>#DIV/0!</v>
      </c>
      <c r="CR49" s="170" t="e">
        <f t="shared" si="40"/>
        <v>#DIV/0!</v>
      </c>
      <c r="CS49" s="170" t="e">
        <f t="shared" si="41"/>
        <v>#DIV/0!</v>
      </c>
      <c r="CT49" s="169" t="e">
        <f t="shared" si="42"/>
        <v>#DIV/0!</v>
      </c>
      <c r="CU49" s="170" t="e">
        <f t="shared" si="43"/>
        <v>#DIV/0!</v>
      </c>
      <c r="CV49" s="170" t="e">
        <f t="shared" si="44"/>
        <v>#DIV/0!</v>
      </c>
      <c r="CW49" s="170" t="e">
        <f t="shared" si="45"/>
        <v>#DIV/0!</v>
      </c>
      <c r="CX49" s="170" t="e">
        <f t="shared" si="46"/>
        <v>#DIV/0!</v>
      </c>
      <c r="CY49" s="170" t="e">
        <f t="shared" si="47"/>
        <v>#DIV/0!</v>
      </c>
      <c r="CZ49" s="170" t="e">
        <f t="shared" si="48"/>
        <v>#DIV/0!</v>
      </c>
      <c r="DA49" s="170" t="e">
        <f t="shared" si="49"/>
        <v>#DIV/0!</v>
      </c>
      <c r="DB49" s="170" t="e">
        <f t="shared" si="50"/>
        <v>#DIV/0!</v>
      </c>
      <c r="DC49" s="170" t="e">
        <f t="shared" si="51"/>
        <v>#DIV/0!</v>
      </c>
      <c r="DD49" s="175" t="e">
        <f t="shared" si="52"/>
        <v>#DIV/0!</v>
      </c>
      <c r="DE49" s="176" t="e">
        <f t="shared" si="53"/>
        <v>#DIV/0!</v>
      </c>
      <c r="DF49" s="177" t="e">
        <f t="shared" si="54"/>
        <v>#DIV/0!</v>
      </c>
      <c r="DG49" s="166" t="e">
        <f t="shared" si="55"/>
        <v>#DIV/0!</v>
      </c>
      <c r="DH49" s="166" t="e">
        <f t="shared" si="56"/>
        <v>#DIV/0!</v>
      </c>
      <c r="DI49" s="166" t="e">
        <f t="shared" si="57"/>
        <v>#DIV/0!</v>
      </c>
      <c r="DJ49" s="166" t="e">
        <f t="shared" si="58"/>
        <v>#DIV/0!</v>
      </c>
      <c r="DK49" s="166" t="e">
        <f t="shared" si="59"/>
        <v>#DIV/0!</v>
      </c>
      <c r="DL49" s="166" t="e">
        <f t="shared" si="60"/>
        <v>#DIV/0!</v>
      </c>
      <c r="DM49" s="166" t="e">
        <f t="shared" si="61"/>
        <v>#DIV/0!</v>
      </c>
      <c r="DN49" s="166" t="e">
        <f t="shared" si="62"/>
        <v>#DIV/0!</v>
      </c>
      <c r="DO49" s="166" t="e">
        <f t="shared" si="63"/>
        <v>#DIV/0!</v>
      </c>
      <c r="DP49" s="177" t="e">
        <f t="shared" si="64"/>
        <v>#DIV/0!</v>
      </c>
      <c r="DQ49" s="166" t="e">
        <f t="shared" si="65"/>
        <v>#DIV/0!</v>
      </c>
      <c r="DR49" s="166" t="e">
        <f t="shared" si="66"/>
        <v>#DIV/0!</v>
      </c>
      <c r="DS49" s="166" t="e">
        <f t="shared" si="67"/>
        <v>#DIV/0!</v>
      </c>
      <c r="DT49" s="166" t="e">
        <f t="shared" si="68"/>
        <v>#DIV/0!</v>
      </c>
      <c r="DU49" s="166" t="e">
        <f t="shared" si="69"/>
        <v>#DIV/0!</v>
      </c>
      <c r="DV49" s="166" t="e">
        <f t="shared" si="70"/>
        <v>#DIV/0!</v>
      </c>
      <c r="DW49" s="166" t="e">
        <f t="shared" si="71"/>
        <v>#DIV/0!</v>
      </c>
      <c r="DX49" s="166" t="e">
        <f t="shared" si="72"/>
        <v>#DIV/0!</v>
      </c>
      <c r="DY49" s="166" t="e">
        <f t="shared" si="73"/>
        <v>#DIV/0!</v>
      </c>
      <c r="DZ49" s="178" t="e">
        <f t="shared" si="74"/>
        <v>#DIV/0!</v>
      </c>
      <c r="EA49" s="177" t="e">
        <f t="shared" si="75"/>
        <v>#DIV/0!</v>
      </c>
      <c r="EB49" s="166" t="e">
        <f t="shared" si="76"/>
        <v>#DIV/0!</v>
      </c>
      <c r="EC49" s="166" t="e">
        <f t="shared" si="77"/>
        <v>#DIV/0!</v>
      </c>
      <c r="ED49" s="166" t="e">
        <f t="shared" si="78"/>
        <v>#DIV/0!</v>
      </c>
      <c r="EE49" s="166" t="e">
        <f t="shared" si="79"/>
        <v>#DIV/0!</v>
      </c>
      <c r="EF49" s="166" t="e">
        <f t="shared" si="80"/>
        <v>#DIV/0!</v>
      </c>
      <c r="EG49" s="166" t="e">
        <f t="shared" si="81"/>
        <v>#DIV/0!</v>
      </c>
      <c r="EH49" s="166" t="e">
        <f t="shared" si="82"/>
        <v>#DIV/0!</v>
      </c>
      <c r="EI49" s="166" t="e">
        <f t="shared" si="83"/>
        <v>#DIV/0!</v>
      </c>
      <c r="EJ49" s="166" t="e">
        <f t="shared" si="84"/>
        <v>#DIV/0!</v>
      </c>
      <c r="EK49" s="177" t="e">
        <f t="shared" si="85"/>
        <v>#DIV/0!</v>
      </c>
      <c r="EL49" s="166" t="e">
        <f t="shared" si="86"/>
        <v>#DIV/0!</v>
      </c>
      <c r="EM49" s="166" t="e">
        <f t="shared" si="87"/>
        <v>#DIV/0!</v>
      </c>
      <c r="EN49" s="166" t="e">
        <f t="shared" si="88"/>
        <v>#DIV/0!</v>
      </c>
      <c r="EO49" s="276" t="e">
        <f t="shared" si="89"/>
        <v>#DIV/0!</v>
      </c>
      <c r="EP49" s="166" t="e">
        <f t="shared" si="90"/>
        <v>#DIV/0!</v>
      </c>
      <c r="EQ49" s="166" t="e">
        <f t="shared" si="91"/>
        <v>#DIV/0!</v>
      </c>
      <c r="ER49" s="166" t="e">
        <f t="shared" si="92"/>
        <v>#DIV/0!</v>
      </c>
      <c r="ES49" s="166" t="e">
        <f t="shared" si="93"/>
        <v>#DIV/0!</v>
      </c>
      <c r="ET49" s="179" t="e">
        <f t="shared" si="94"/>
        <v>#DIV/0!</v>
      </c>
      <c r="EW49" s="1713"/>
      <c r="EX49" s="195" t="e">
        <f t="shared" si="98"/>
        <v>#DIV/0!</v>
      </c>
      <c r="EY49" s="278" t="e">
        <f t="shared" si="99"/>
        <v>#DIV/0!</v>
      </c>
      <c r="EZ49" s="278" t="e">
        <f t="shared" si="100"/>
        <v>#DIV/0!</v>
      </c>
      <c r="FA49" s="278" t="e">
        <f t="shared" si="101"/>
        <v>#DIV/0!</v>
      </c>
      <c r="FB49" s="278" t="e">
        <f t="shared" si="102"/>
        <v>#DIV/0!</v>
      </c>
      <c r="FC49" s="278" t="e">
        <f t="shared" si="103"/>
        <v>#DIV/0!</v>
      </c>
      <c r="FD49" s="278" t="e">
        <f t="shared" si="104"/>
        <v>#DIV/0!</v>
      </c>
      <c r="FE49" s="278" t="e">
        <f t="shared" si="105"/>
        <v>#DIV/0!</v>
      </c>
      <c r="FF49" s="278" t="e">
        <f t="shared" si="106"/>
        <v>#DIV/0!</v>
      </c>
      <c r="FG49" s="278" t="e">
        <f t="shared" si="107"/>
        <v>#DIV/0!</v>
      </c>
      <c r="FH49" s="278" t="e">
        <f t="shared" si="108"/>
        <v>#DIV/0!</v>
      </c>
      <c r="FI49" s="279" t="e">
        <f t="shared" si="109"/>
        <v>#DIV/0!</v>
      </c>
      <c r="FJ49" s="200" t="e">
        <f t="shared" si="110"/>
        <v>#DIV/0!</v>
      </c>
      <c r="FK49" s="201" t="e">
        <f t="shared" si="111"/>
        <v>#DIV/0!</v>
      </c>
      <c r="FL49" s="201" t="e">
        <f t="shared" si="112"/>
        <v>#DIV/0!</v>
      </c>
      <c r="FM49" s="201" t="e">
        <f t="shared" si="113"/>
        <v>#DIV/0!</v>
      </c>
      <c r="FN49" s="201" t="e">
        <f t="shared" si="114"/>
        <v>#DIV/0!</v>
      </c>
      <c r="FO49" s="201" t="e">
        <f t="shared" si="115"/>
        <v>#DIV/0!</v>
      </c>
      <c r="FP49" s="201" t="e">
        <f t="shared" si="116"/>
        <v>#DIV/0!</v>
      </c>
      <c r="FQ49" s="201" t="e">
        <f t="shared" si="117"/>
        <v>#DIV/0!</v>
      </c>
      <c r="FR49" s="201" t="e">
        <f t="shared" si="118"/>
        <v>#DIV/0!</v>
      </c>
      <c r="FS49" s="201" t="e">
        <f t="shared" si="119"/>
        <v>#DIV/0!</v>
      </c>
      <c r="FT49" s="280" t="e">
        <f t="shared" si="120"/>
        <v>#DIV/0!</v>
      </c>
      <c r="FU49" s="281" t="e">
        <f t="shared" si="121"/>
        <v>#DIV/0!</v>
      </c>
      <c r="FV49" s="197" t="e">
        <f t="shared" si="122"/>
        <v>#DIV/0!</v>
      </c>
      <c r="FW49" s="197" t="e">
        <f t="shared" si="123"/>
        <v>#DIV/0!</v>
      </c>
      <c r="FX49" s="197" t="e">
        <f t="shared" si="124"/>
        <v>#DIV/0!</v>
      </c>
      <c r="FY49" s="197" t="e">
        <f t="shared" si="125"/>
        <v>#DIV/0!</v>
      </c>
      <c r="FZ49" s="197" t="e">
        <f t="shared" si="126"/>
        <v>#DIV/0!</v>
      </c>
      <c r="GA49" s="197" t="e">
        <f t="shared" si="127"/>
        <v>#DIV/0!</v>
      </c>
      <c r="GB49" s="197" t="e">
        <f t="shared" si="128"/>
        <v>#DIV/0!</v>
      </c>
      <c r="GC49" s="197" t="e">
        <f t="shared" si="129"/>
        <v>#DIV/0!</v>
      </c>
      <c r="GD49" s="198" t="e">
        <f t="shared" si="130"/>
        <v>#DIV/0!</v>
      </c>
    </row>
    <row r="50" spans="1:186" ht="15.75" customHeight="1" x14ac:dyDescent="0.15">
      <c r="A50" s="191">
        <v>84</v>
      </c>
      <c r="B50" s="273"/>
      <c r="C50" s="274"/>
      <c r="D50" s="274"/>
      <c r="E50" s="274"/>
      <c r="F50" s="274"/>
      <c r="G50" s="275"/>
      <c r="H50" s="275"/>
      <c r="I50" s="275"/>
      <c r="J50" s="275"/>
      <c r="K50" s="275"/>
      <c r="L50" s="166">
        <v>0</v>
      </c>
      <c r="M50" s="166">
        <v>0</v>
      </c>
      <c r="N50" s="166">
        <v>0</v>
      </c>
      <c r="O50" s="166">
        <v>0</v>
      </c>
      <c r="P50" s="166">
        <v>0</v>
      </c>
      <c r="Q50" s="166">
        <v>0</v>
      </c>
      <c r="R50" s="166">
        <v>0</v>
      </c>
      <c r="S50" s="166">
        <v>0</v>
      </c>
      <c r="T50" s="166">
        <v>0</v>
      </c>
      <c r="U50" s="166">
        <v>0</v>
      </c>
      <c r="V50" s="172">
        <f t="shared" si="6"/>
        <v>0</v>
      </c>
      <c r="W50" s="168">
        <f t="shared" si="7"/>
        <v>0</v>
      </c>
      <c r="X50" s="169">
        <v>0</v>
      </c>
      <c r="Y50" s="170">
        <v>0</v>
      </c>
      <c r="Z50" s="170">
        <v>0</v>
      </c>
      <c r="AA50" s="170">
        <v>0</v>
      </c>
      <c r="AB50" s="170">
        <v>0</v>
      </c>
      <c r="AC50" s="170">
        <v>0</v>
      </c>
      <c r="AD50" s="170">
        <v>0</v>
      </c>
      <c r="AE50" s="170">
        <v>0</v>
      </c>
      <c r="AF50" s="170">
        <v>0</v>
      </c>
      <c r="AG50" s="170">
        <v>0</v>
      </c>
      <c r="AH50" s="169">
        <v>0</v>
      </c>
      <c r="AI50" s="170">
        <v>0</v>
      </c>
      <c r="AJ50" s="170">
        <v>0</v>
      </c>
      <c r="AK50" s="170">
        <v>0</v>
      </c>
      <c r="AL50" s="170">
        <v>0</v>
      </c>
      <c r="AM50" s="170">
        <v>0</v>
      </c>
      <c r="AN50" s="170">
        <v>0</v>
      </c>
      <c r="AO50" s="170">
        <v>0</v>
      </c>
      <c r="AP50" s="170">
        <v>0</v>
      </c>
      <c r="AQ50" s="170">
        <v>0</v>
      </c>
      <c r="AR50" s="171">
        <f t="shared" si="8"/>
        <v>0</v>
      </c>
      <c r="AS50" s="169">
        <v>0</v>
      </c>
      <c r="AT50" s="170">
        <v>0</v>
      </c>
      <c r="AU50" s="170">
        <v>0</v>
      </c>
      <c r="AV50" s="170">
        <v>0</v>
      </c>
      <c r="AW50" s="170">
        <v>0</v>
      </c>
      <c r="AX50" s="170">
        <v>0</v>
      </c>
      <c r="AY50" s="170">
        <v>0</v>
      </c>
      <c r="AZ50" s="170">
        <v>0</v>
      </c>
      <c r="BA50" s="170">
        <v>0</v>
      </c>
      <c r="BB50" s="170">
        <v>0</v>
      </c>
      <c r="BC50" s="169">
        <v>0</v>
      </c>
      <c r="BD50" s="170">
        <v>0</v>
      </c>
      <c r="BE50" s="170">
        <v>0</v>
      </c>
      <c r="BF50" s="170">
        <v>0</v>
      </c>
      <c r="BG50" s="170">
        <v>0</v>
      </c>
      <c r="BH50" s="170">
        <v>0</v>
      </c>
      <c r="BI50" s="170">
        <v>0</v>
      </c>
      <c r="BJ50" s="170">
        <v>0</v>
      </c>
      <c r="BK50" s="170">
        <v>0</v>
      </c>
      <c r="BL50" s="170">
        <v>0</v>
      </c>
      <c r="BM50" s="172" t="e">
        <f t="shared" si="9"/>
        <v>#DIV/0!</v>
      </c>
      <c r="BN50" s="271" t="e">
        <f t="shared" si="10"/>
        <v>#DIV/0!</v>
      </c>
      <c r="BO50" s="169" t="e">
        <f t="shared" si="11"/>
        <v>#DIV/0!</v>
      </c>
      <c r="BP50" s="170" t="e">
        <f t="shared" si="12"/>
        <v>#DIV/0!</v>
      </c>
      <c r="BQ50" s="170" t="e">
        <f t="shared" si="13"/>
        <v>#DIV/0!</v>
      </c>
      <c r="BR50" s="170" t="e">
        <f t="shared" si="14"/>
        <v>#DIV/0!</v>
      </c>
      <c r="BS50" s="170" t="e">
        <f t="shared" si="15"/>
        <v>#DIV/0!</v>
      </c>
      <c r="BT50" s="170" t="e">
        <f t="shared" si="16"/>
        <v>#DIV/0!</v>
      </c>
      <c r="BU50" s="170" t="e">
        <f t="shared" si="17"/>
        <v>#DIV/0!</v>
      </c>
      <c r="BV50" s="170" t="e">
        <f t="shared" si="18"/>
        <v>#DIV/0!</v>
      </c>
      <c r="BW50" s="170" t="e">
        <f t="shared" si="19"/>
        <v>#DIV/0!</v>
      </c>
      <c r="BX50" s="170" t="e">
        <f t="shared" si="20"/>
        <v>#DIV/0!</v>
      </c>
      <c r="BY50" s="169" t="e">
        <f t="shared" si="21"/>
        <v>#DIV/0!</v>
      </c>
      <c r="BZ50" s="170" t="e">
        <f t="shared" si="22"/>
        <v>#DIV/0!</v>
      </c>
      <c r="CA50" s="170" t="e">
        <f t="shared" si="23"/>
        <v>#DIV/0!</v>
      </c>
      <c r="CB50" s="170" t="e">
        <f t="shared" si="24"/>
        <v>#DIV/0!</v>
      </c>
      <c r="CC50" s="170" t="e">
        <f t="shared" si="25"/>
        <v>#DIV/0!</v>
      </c>
      <c r="CD50" s="170" t="e">
        <f t="shared" si="26"/>
        <v>#DIV/0!</v>
      </c>
      <c r="CE50" s="170" t="e">
        <f t="shared" si="27"/>
        <v>#DIV/0!</v>
      </c>
      <c r="CF50" s="170" t="e">
        <f t="shared" si="28"/>
        <v>#DIV/0!</v>
      </c>
      <c r="CG50" s="170" t="e">
        <f t="shared" si="29"/>
        <v>#DIV/0!</v>
      </c>
      <c r="CH50" s="170" t="e">
        <f t="shared" si="30"/>
        <v>#DIV/0!</v>
      </c>
      <c r="CI50" s="174" t="e">
        <f t="shared" si="31"/>
        <v>#DIV/0!</v>
      </c>
      <c r="CJ50" s="169" t="e">
        <f t="shared" si="32"/>
        <v>#DIV/0!</v>
      </c>
      <c r="CK50" s="170" t="e">
        <f t="shared" si="33"/>
        <v>#DIV/0!</v>
      </c>
      <c r="CL50" s="170" t="e">
        <f t="shared" si="34"/>
        <v>#DIV/0!</v>
      </c>
      <c r="CM50" s="170" t="e">
        <f t="shared" si="35"/>
        <v>#DIV/0!</v>
      </c>
      <c r="CN50" s="170" t="e">
        <f t="shared" si="36"/>
        <v>#DIV/0!</v>
      </c>
      <c r="CO50" s="170" t="e">
        <f t="shared" si="37"/>
        <v>#DIV/0!</v>
      </c>
      <c r="CP50" s="170" t="e">
        <f t="shared" si="38"/>
        <v>#DIV/0!</v>
      </c>
      <c r="CQ50" s="170" t="e">
        <f t="shared" si="39"/>
        <v>#DIV/0!</v>
      </c>
      <c r="CR50" s="170" t="e">
        <f t="shared" si="40"/>
        <v>#DIV/0!</v>
      </c>
      <c r="CS50" s="170" t="e">
        <f t="shared" si="41"/>
        <v>#DIV/0!</v>
      </c>
      <c r="CT50" s="169" t="e">
        <f t="shared" si="42"/>
        <v>#DIV/0!</v>
      </c>
      <c r="CU50" s="170" t="e">
        <f t="shared" si="43"/>
        <v>#DIV/0!</v>
      </c>
      <c r="CV50" s="170" t="e">
        <f t="shared" si="44"/>
        <v>#DIV/0!</v>
      </c>
      <c r="CW50" s="170" t="e">
        <f t="shared" si="45"/>
        <v>#DIV/0!</v>
      </c>
      <c r="CX50" s="170" t="e">
        <f t="shared" si="46"/>
        <v>#DIV/0!</v>
      </c>
      <c r="CY50" s="170" t="e">
        <f t="shared" si="47"/>
        <v>#DIV/0!</v>
      </c>
      <c r="CZ50" s="170" t="e">
        <f t="shared" si="48"/>
        <v>#DIV/0!</v>
      </c>
      <c r="DA50" s="170" t="e">
        <f t="shared" si="49"/>
        <v>#DIV/0!</v>
      </c>
      <c r="DB50" s="170" t="e">
        <f t="shared" si="50"/>
        <v>#DIV/0!</v>
      </c>
      <c r="DC50" s="170" t="e">
        <f t="shared" si="51"/>
        <v>#DIV/0!</v>
      </c>
      <c r="DD50" s="175" t="e">
        <f t="shared" si="52"/>
        <v>#DIV/0!</v>
      </c>
      <c r="DE50" s="176" t="e">
        <f t="shared" si="53"/>
        <v>#DIV/0!</v>
      </c>
      <c r="DF50" s="177" t="e">
        <f t="shared" si="54"/>
        <v>#DIV/0!</v>
      </c>
      <c r="DG50" s="166" t="e">
        <f t="shared" si="55"/>
        <v>#DIV/0!</v>
      </c>
      <c r="DH50" s="166" t="e">
        <f t="shared" si="56"/>
        <v>#DIV/0!</v>
      </c>
      <c r="DI50" s="166" t="e">
        <f t="shared" si="57"/>
        <v>#DIV/0!</v>
      </c>
      <c r="DJ50" s="166" t="e">
        <f t="shared" si="58"/>
        <v>#DIV/0!</v>
      </c>
      <c r="DK50" s="166" t="e">
        <f t="shared" si="59"/>
        <v>#DIV/0!</v>
      </c>
      <c r="DL50" s="166" t="e">
        <f t="shared" si="60"/>
        <v>#DIV/0!</v>
      </c>
      <c r="DM50" s="166" t="e">
        <f t="shared" si="61"/>
        <v>#DIV/0!</v>
      </c>
      <c r="DN50" s="166" t="e">
        <f t="shared" si="62"/>
        <v>#DIV/0!</v>
      </c>
      <c r="DO50" s="166" t="e">
        <f t="shared" si="63"/>
        <v>#DIV/0!</v>
      </c>
      <c r="DP50" s="177" t="e">
        <f t="shared" si="64"/>
        <v>#DIV/0!</v>
      </c>
      <c r="DQ50" s="166" t="e">
        <f t="shared" si="65"/>
        <v>#DIV/0!</v>
      </c>
      <c r="DR50" s="166" t="e">
        <f t="shared" si="66"/>
        <v>#DIV/0!</v>
      </c>
      <c r="DS50" s="166" t="e">
        <f t="shared" si="67"/>
        <v>#DIV/0!</v>
      </c>
      <c r="DT50" s="166" t="e">
        <f t="shared" si="68"/>
        <v>#DIV/0!</v>
      </c>
      <c r="DU50" s="166" t="e">
        <f t="shared" si="69"/>
        <v>#DIV/0!</v>
      </c>
      <c r="DV50" s="166" t="e">
        <f t="shared" si="70"/>
        <v>#DIV/0!</v>
      </c>
      <c r="DW50" s="166" t="e">
        <f t="shared" si="71"/>
        <v>#DIV/0!</v>
      </c>
      <c r="DX50" s="166" t="e">
        <f t="shared" si="72"/>
        <v>#DIV/0!</v>
      </c>
      <c r="DY50" s="166" t="e">
        <f t="shared" si="73"/>
        <v>#DIV/0!</v>
      </c>
      <c r="DZ50" s="178" t="e">
        <f t="shared" si="74"/>
        <v>#DIV/0!</v>
      </c>
      <c r="EA50" s="177" t="e">
        <f t="shared" si="75"/>
        <v>#DIV/0!</v>
      </c>
      <c r="EB50" s="166" t="e">
        <f t="shared" si="76"/>
        <v>#DIV/0!</v>
      </c>
      <c r="EC50" s="166" t="e">
        <f t="shared" si="77"/>
        <v>#DIV/0!</v>
      </c>
      <c r="ED50" s="166" t="e">
        <f t="shared" si="78"/>
        <v>#DIV/0!</v>
      </c>
      <c r="EE50" s="166" t="e">
        <f t="shared" si="79"/>
        <v>#DIV/0!</v>
      </c>
      <c r="EF50" s="166" t="e">
        <f t="shared" si="80"/>
        <v>#DIV/0!</v>
      </c>
      <c r="EG50" s="166" t="e">
        <f t="shared" si="81"/>
        <v>#DIV/0!</v>
      </c>
      <c r="EH50" s="166" t="e">
        <f t="shared" si="82"/>
        <v>#DIV/0!</v>
      </c>
      <c r="EI50" s="166" t="e">
        <f t="shared" si="83"/>
        <v>#DIV/0!</v>
      </c>
      <c r="EJ50" s="166" t="e">
        <f t="shared" si="84"/>
        <v>#DIV/0!</v>
      </c>
      <c r="EK50" s="177" t="e">
        <f t="shared" si="85"/>
        <v>#DIV/0!</v>
      </c>
      <c r="EL50" s="166" t="e">
        <f t="shared" si="86"/>
        <v>#DIV/0!</v>
      </c>
      <c r="EM50" s="166" t="e">
        <f t="shared" si="87"/>
        <v>#DIV/0!</v>
      </c>
      <c r="EN50" s="166" t="e">
        <f t="shared" si="88"/>
        <v>#DIV/0!</v>
      </c>
      <c r="EO50" s="276" t="e">
        <f t="shared" si="89"/>
        <v>#DIV/0!</v>
      </c>
      <c r="EP50" s="166" t="e">
        <f t="shared" si="90"/>
        <v>#DIV/0!</v>
      </c>
      <c r="EQ50" s="166" t="e">
        <f t="shared" si="91"/>
        <v>#DIV/0!</v>
      </c>
      <c r="ER50" s="166" t="e">
        <f t="shared" si="92"/>
        <v>#DIV/0!</v>
      </c>
      <c r="ES50" s="166" t="e">
        <f t="shared" si="93"/>
        <v>#DIV/0!</v>
      </c>
      <c r="ET50" s="179" t="e">
        <f t="shared" si="94"/>
        <v>#DIV/0!</v>
      </c>
      <c r="EW50" s="1713"/>
      <c r="EX50" s="195" t="e">
        <f t="shared" si="98"/>
        <v>#DIV/0!</v>
      </c>
      <c r="EY50" s="278" t="e">
        <f t="shared" si="99"/>
        <v>#DIV/0!</v>
      </c>
      <c r="EZ50" s="278" t="e">
        <f t="shared" si="100"/>
        <v>#DIV/0!</v>
      </c>
      <c r="FA50" s="278" t="e">
        <f t="shared" si="101"/>
        <v>#DIV/0!</v>
      </c>
      <c r="FB50" s="278" t="e">
        <f t="shared" si="102"/>
        <v>#DIV/0!</v>
      </c>
      <c r="FC50" s="278" t="e">
        <f t="shared" si="103"/>
        <v>#DIV/0!</v>
      </c>
      <c r="FD50" s="278" t="e">
        <f t="shared" si="104"/>
        <v>#DIV/0!</v>
      </c>
      <c r="FE50" s="278" t="e">
        <f t="shared" si="105"/>
        <v>#DIV/0!</v>
      </c>
      <c r="FF50" s="278" t="e">
        <f t="shared" si="106"/>
        <v>#DIV/0!</v>
      </c>
      <c r="FG50" s="278" t="e">
        <f t="shared" si="107"/>
        <v>#DIV/0!</v>
      </c>
      <c r="FH50" s="278" t="e">
        <f t="shared" si="108"/>
        <v>#DIV/0!</v>
      </c>
      <c r="FI50" s="279" t="e">
        <f t="shared" si="109"/>
        <v>#DIV/0!</v>
      </c>
      <c r="FJ50" s="200" t="e">
        <f t="shared" si="110"/>
        <v>#DIV/0!</v>
      </c>
      <c r="FK50" s="201" t="e">
        <f t="shared" si="111"/>
        <v>#DIV/0!</v>
      </c>
      <c r="FL50" s="201" t="e">
        <f t="shared" si="112"/>
        <v>#DIV/0!</v>
      </c>
      <c r="FM50" s="201" t="e">
        <f t="shared" si="113"/>
        <v>#DIV/0!</v>
      </c>
      <c r="FN50" s="201" t="e">
        <f t="shared" si="114"/>
        <v>#DIV/0!</v>
      </c>
      <c r="FO50" s="201" t="e">
        <f t="shared" si="115"/>
        <v>#DIV/0!</v>
      </c>
      <c r="FP50" s="201" t="e">
        <f t="shared" si="116"/>
        <v>#DIV/0!</v>
      </c>
      <c r="FQ50" s="201" t="e">
        <f t="shared" si="117"/>
        <v>#DIV/0!</v>
      </c>
      <c r="FR50" s="201" t="e">
        <f t="shared" si="118"/>
        <v>#DIV/0!</v>
      </c>
      <c r="FS50" s="201" t="e">
        <f t="shared" si="119"/>
        <v>#DIV/0!</v>
      </c>
      <c r="FT50" s="280" t="e">
        <f t="shared" si="120"/>
        <v>#DIV/0!</v>
      </c>
      <c r="FU50" s="281" t="e">
        <f t="shared" si="121"/>
        <v>#DIV/0!</v>
      </c>
      <c r="FV50" s="197" t="e">
        <f t="shared" si="122"/>
        <v>#DIV/0!</v>
      </c>
      <c r="FW50" s="197" t="e">
        <f t="shared" si="123"/>
        <v>#DIV/0!</v>
      </c>
      <c r="FX50" s="197" t="e">
        <f t="shared" si="124"/>
        <v>#DIV/0!</v>
      </c>
      <c r="FY50" s="197" t="e">
        <f t="shared" si="125"/>
        <v>#DIV/0!</v>
      </c>
      <c r="FZ50" s="197" t="e">
        <f t="shared" si="126"/>
        <v>#DIV/0!</v>
      </c>
      <c r="GA50" s="197" t="e">
        <f t="shared" si="127"/>
        <v>#DIV/0!</v>
      </c>
      <c r="GB50" s="197" t="e">
        <f t="shared" si="128"/>
        <v>#DIV/0!</v>
      </c>
      <c r="GC50" s="197" t="e">
        <f t="shared" si="129"/>
        <v>#DIV/0!</v>
      </c>
      <c r="GD50" s="198" t="e">
        <f t="shared" si="130"/>
        <v>#DIV/0!</v>
      </c>
    </row>
    <row r="51" spans="1:186" ht="15.75" customHeight="1" x14ac:dyDescent="0.15">
      <c r="A51" s="191">
        <v>86</v>
      </c>
      <c r="B51" s="273"/>
      <c r="C51" s="274"/>
      <c r="D51" s="274"/>
      <c r="E51" s="274"/>
      <c r="F51" s="274"/>
      <c r="G51" s="275"/>
      <c r="H51" s="275"/>
      <c r="I51" s="275"/>
      <c r="J51" s="275"/>
      <c r="K51" s="275"/>
      <c r="L51" s="166">
        <v>0</v>
      </c>
      <c r="M51" s="166">
        <v>0</v>
      </c>
      <c r="N51" s="166">
        <v>0</v>
      </c>
      <c r="O51" s="166">
        <v>0</v>
      </c>
      <c r="P51" s="166">
        <v>0</v>
      </c>
      <c r="Q51" s="166">
        <v>0</v>
      </c>
      <c r="R51" s="166">
        <v>0</v>
      </c>
      <c r="S51" s="166">
        <v>0</v>
      </c>
      <c r="T51" s="166">
        <v>0</v>
      </c>
      <c r="U51" s="166">
        <v>0</v>
      </c>
      <c r="V51" s="172">
        <f t="shared" si="6"/>
        <v>0</v>
      </c>
      <c r="W51" s="168">
        <f t="shared" si="7"/>
        <v>0</v>
      </c>
      <c r="X51" s="169">
        <v>0</v>
      </c>
      <c r="Y51" s="170">
        <v>0</v>
      </c>
      <c r="Z51" s="170">
        <v>0</v>
      </c>
      <c r="AA51" s="170">
        <v>0</v>
      </c>
      <c r="AB51" s="170">
        <v>0</v>
      </c>
      <c r="AC51" s="170">
        <v>0</v>
      </c>
      <c r="AD51" s="170">
        <v>0</v>
      </c>
      <c r="AE51" s="170">
        <v>0</v>
      </c>
      <c r="AF51" s="170">
        <v>0</v>
      </c>
      <c r="AG51" s="170">
        <v>0</v>
      </c>
      <c r="AH51" s="169">
        <v>0</v>
      </c>
      <c r="AI51" s="170">
        <v>0</v>
      </c>
      <c r="AJ51" s="170">
        <v>0</v>
      </c>
      <c r="AK51" s="170">
        <v>0</v>
      </c>
      <c r="AL51" s="170">
        <v>0</v>
      </c>
      <c r="AM51" s="170">
        <v>0</v>
      </c>
      <c r="AN51" s="170">
        <v>0</v>
      </c>
      <c r="AO51" s="170">
        <v>0</v>
      </c>
      <c r="AP51" s="170">
        <v>0</v>
      </c>
      <c r="AQ51" s="170">
        <v>0</v>
      </c>
      <c r="AR51" s="171">
        <f t="shared" si="8"/>
        <v>0</v>
      </c>
      <c r="AS51" s="169">
        <v>0</v>
      </c>
      <c r="AT51" s="170">
        <v>0</v>
      </c>
      <c r="AU51" s="170">
        <v>0</v>
      </c>
      <c r="AV51" s="170">
        <v>0</v>
      </c>
      <c r="AW51" s="170">
        <v>0</v>
      </c>
      <c r="AX51" s="170">
        <v>0</v>
      </c>
      <c r="AY51" s="170">
        <v>0</v>
      </c>
      <c r="AZ51" s="170">
        <v>0</v>
      </c>
      <c r="BA51" s="170">
        <v>0</v>
      </c>
      <c r="BB51" s="170">
        <v>0</v>
      </c>
      <c r="BC51" s="169">
        <v>0</v>
      </c>
      <c r="BD51" s="170">
        <v>0</v>
      </c>
      <c r="BE51" s="170">
        <v>0</v>
      </c>
      <c r="BF51" s="170">
        <v>0</v>
      </c>
      <c r="BG51" s="170">
        <v>0</v>
      </c>
      <c r="BH51" s="170">
        <v>0</v>
      </c>
      <c r="BI51" s="170">
        <v>0</v>
      </c>
      <c r="BJ51" s="170">
        <v>0</v>
      </c>
      <c r="BK51" s="170">
        <v>0</v>
      </c>
      <c r="BL51" s="170">
        <v>0</v>
      </c>
      <c r="BM51" s="172" t="e">
        <f t="shared" si="9"/>
        <v>#DIV/0!</v>
      </c>
      <c r="BN51" s="271" t="e">
        <f t="shared" si="10"/>
        <v>#DIV/0!</v>
      </c>
      <c r="BO51" s="169" t="e">
        <f t="shared" si="11"/>
        <v>#DIV/0!</v>
      </c>
      <c r="BP51" s="170" t="e">
        <f t="shared" si="12"/>
        <v>#DIV/0!</v>
      </c>
      <c r="BQ51" s="170" t="e">
        <f t="shared" si="13"/>
        <v>#DIV/0!</v>
      </c>
      <c r="BR51" s="170" t="e">
        <f t="shared" si="14"/>
        <v>#DIV/0!</v>
      </c>
      <c r="BS51" s="170" t="e">
        <f t="shared" si="15"/>
        <v>#DIV/0!</v>
      </c>
      <c r="BT51" s="170" t="e">
        <f t="shared" si="16"/>
        <v>#DIV/0!</v>
      </c>
      <c r="BU51" s="170" t="e">
        <f t="shared" si="17"/>
        <v>#DIV/0!</v>
      </c>
      <c r="BV51" s="170" t="e">
        <f t="shared" si="18"/>
        <v>#DIV/0!</v>
      </c>
      <c r="BW51" s="170" t="e">
        <f t="shared" si="19"/>
        <v>#DIV/0!</v>
      </c>
      <c r="BX51" s="170" t="e">
        <f t="shared" si="20"/>
        <v>#DIV/0!</v>
      </c>
      <c r="BY51" s="169" t="e">
        <f t="shared" si="21"/>
        <v>#DIV/0!</v>
      </c>
      <c r="BZ51" s="170" t="e">
        <f t="shared" si="22"/>
        <v>#DIV/0!</v>
      </c>
      <c r="CA51" s="170" t="e">
        <f t="shared" si="23"/>
        <v>#DIV/0!</v>
      </c>
      <c r="CB51" s="170" t="e">
        <f t="shared" si="24"/>
        <v>#DIV/0!</v>
      </c>
      <c r="CC51" s="170" t="e">
        <f t="shared" si="25"/>
        <v>#DIV/0!</v>
      </c>
      <c r="CD51" s="170" t="e">
        <f t="shared" si="26"/>
        <v>#DIV/0!</v>
      </c>
      <c r="CE51" s="170" t="e">
        <f t="shared" si="27"/>
        <v>#DIV/0!</v>
      </c>
      <c r="CF51" s="170" t="e">
        <f t="shared" si="28"/>
        <v>#DIV/0!</v>
      </c>
      <c r="CG51" s="170" t="e">
        <f t="shared" si="29"/>
        <v>#DIV/0!</v>
      </c>
      <c r="CH51" s="170" t="e">
        <f t="shared" si="30"/>
        <v>#DIV/0!</v>
      </c>
      <c r="CI51" s="174" t="e">
        <f t="shared" si="31"/>
        <v>#DIV/0!</v>
      </c>
      <c r="CJ51" s="169" t="e">
        <f t="shared" si="32"/>
        <v>#DIV/0!</v>
      </c>
      <c r="CK51" s="170" t="e">
        <f t="shared" si="33"/>
        <v>#DIV/0!</v>
      </c>
      <c r="CL51" s="170" t="e">
        <f t="shared" si="34"/>
        <v>#DIV/0!</v>
      </c>
      <c r="CM51" s="170" t="e">
        <f t="shared" si="35"/>
        <v>#DIV/0!</v>
      </c>
      <c r="CN51" s="170" t="e">
        <f t="shared" si="36"/>
        <v>#DIV/0!</v>
      </c>
      <c r="CO51" s="170" t="e">
        <f t="shared" si="37"/>
        <v>#DIV/0!</v>
      </c>
      <c r="CP51" s="170" t="e">
        <f t="shared" si="38"/>
        <v>#DIV/0!</v>
      </c>
      <c r="CQ51" s="170" t="e">
        <f t="shared" si="39"/>
        <v>#DIV/0!</v>
      </c>
      <c r="CR51" s="170" t="e">
        <f t="shared" si="40"/>
        <v>#DIV/0!</v>
      </c>
      <c r="CS51" s="170" t="e">
        <f t="shared" si="41"/>
        <v>#DIV/0!</v>
      </c>
      <c r="CT51" s="169" t="e">
        <f t="shared" si="42"/>
        <v>#DIV/0!</v>
      </c>
      <c r="CU51" s="170" t="e">
        <f t="shared" si="43"/>
        <v>#DIV/0!</v>
      </c>
      <c r="CV51" s="170" t="e">
        <f t="shared" si="44"/>
        <v>#DIV/0!</v>
      </c>
      <c r="CW51" s="170" t="e">
        <f t="shared" si="45"/>
        <v>#DIV/0!</v>
      </c>
      <c r="CX51" s="170" t="e">
        <f t="shared" si="46"/>
        <v>#DIV/0!</v>
      </c>
      <c r="CY51" s="170" t="e">
        <f t="shared" si="47"/>
        <v>#DIV/0!</v>
      </c>
      <c r="CZ51" s="170" t="e">
        <f t="shared" si="48"/>
        <v>#DIV/0!</v>
      </c>
      <c r="DA51" s="170" t="e">
        <f t="shared" si="49"/>
        <v>#DIV/0!</v>
      </c>
      <c r="DB51" s="170" t="e">
        <f t="shared" si="50"/>
        <v>#DIV/0!</v>
      </c>
      <c r="DC51" s="170" t="e">
        <f t="shared" si="51"/>
        <v>#DIV/0!</v>
      </c>
      <c r="DD51" s="175" t="e">
        <f t="shared" si="52"/>
        <v>#DIV/0!</v>
      </c>
      <c r="DE51" s="176" t="e">
        <f t="shared" si="53"/>
        <v>#DIV/0!</v>
      </c>
      <c r="DF51" s="177" t="e">
        <f t="shared" si="54"/>
        <v>#DIV/0!</v>
      </c>
      <c r="DG51" s="166" t="e">
        <f t="shared" si="55"/>
        <v>#DIV/0!</v>
      </c>
      <c r="DH51" s="166" t="e">
        <f t="shared" si="56"/>
        <v>#DIV/0!</v>
      </c>
      <c r="DI51" s="166" t="e">
        <f t="shared" si="57"/>
        <v>#DIV/0!</v>
      </c>
      <c r="DJ51" s="166" t="e">
        <f t="shared" si="58"/>
        <v>#DIV/0!</v>
      </c>
      <c r="DK51" s="166" t="e">
        <f t="shared" si="59"/>
        <v>#DIV/0!</v>
      </c>
      <c r="DL51" s="166" t="e">
        <f t="shared" si="60"/>
        <v>#DIV/0!</v>
      </c>
      <c r="DM51" s="166" t="e">
        <f t="shared" si="61"/>
        <v>#DIV/0!</v>
      </c>
      <c r="DN51" s="166" t="e">
        <f t="shared" si="62"/>
        <v>#DIV/0!</v>
      </c>
      <c r="DO51" s="166" t="e">
        <f t="shared" si="63"/>
        <v>#DIV/0!</v>
      </c>
      <c r="DP51" s="177" t="e">
        <f t="shared" si="64"/>
        <v>#DIV/0!</v>
      </c>
      <c r="DQ51" s="166" t="e">
        <f t="shared" si="65"/>
        <v>#DIV/0!</v>
      </c>
      <c r="DR51" s="166" t="e">
        <f t="shared" si="66"/>
        <v>#DIV/0!</v>
      </c>
      <c r="DS51" s="166" t="e">
        <f t="shared" si="67"/>
        <v>#DIV/0!</v>
      </c>
      <c r="DT51" s="166" t="e">
        <f t="shared" si="68"/>
        <v>#DIV/0!</v>
      </c>
      <c r="DU51" s="166" t="e">
        <f t="shared" si="69"/>
        <v>#DIV/0!</v>
      </c>
      <c r="DV51" s="166" t="e">
        <f t="shared" si="70"/>
        <v>#DIV/0!</v>
      </c>
      <c r="DW51" s="166" t="e">
        <f t="shared" si="71"/>
        <v>#DIV/0!</v>
      </c>
      <c r="DX51" s="166" t="e">
        <f t="shared" si="72"/>
        <v>#DIV/0!</v>
      </c>
      <c r="DY51" s="166" t="e">
        <f t="shared" si="73"/>
        <v>#DIV/0!</v>
      </c>
      <c r="DZ51" s="178" t="e">
        <f t="shared" si="74"/>
        <v>#DIV/0!</v>
      </c>
      <c r="EA51" s="177" t="e">
        <f t="shared" si="75"/>
        <v>#DIV/0!</v>
      </c>
      <c r="EB51" s="166" t="e">
        <f t="shared" si="76"/>
        <v>#DIV/0!</v>
      </c>
      <c r="EC51" s="166" t="e">
        <f t="shared" si="77"/>
        <v>#DIV/0!</v>
      </c>
      <c r="ED51" s="166" t="e">
        <f t="shared" si="78"/>
        <v>#DIV/0!</v>
      </c>
      <c r="EE51" s="166" t="e">
        <f t="shared" si="79"/>
        <v>#DIV/0!</v>
      </c>
      <c r="EF51" s="166" t="e">
        <f t="shared" si="80"/>
        <v>#DIV/0!</v>
      </c>
      <c r="EG51" s="166" t="e">
        <f t="shared" si="81"/>
        <v>#DIV/0!</v>
      </c>
      <c r="EH51" s="166" t="e">
        <f t="shared" si="82"/>
        <v>#DIV/0!</v>
      </c>
      <c r="EI51" s="166" t="e">
        <f t="shared" si="83"/>
        <v>#DIV/0!</v>
      </c>
      <c r="EJ51" s="166" t="e">
        <f t="shared" si="84"/>
        <v>#DIV/0!</v>
      </c>
      <c r="EK51" s="177" t="e">
        <f t="shared" si="85"/>
        <v>#DIV/0!</v>
      </c>
      <c r="EL51" s="166" t="e">
        <f t="shared" si="86"/>
        <v>#DIV/0!</v>
      </c>
      <c r="EM51" s="166" t="e">
        <f t="shared" si="87"/>
        <v>#DIV/0!</v>
      </c>
      <c r="EN51" s="166" t="e">
        <f t="shared" si="88"/>
        <v>#DIV/0!</v>
      </c>
      <c r="EO51" s="276" t="e">
        <f t="shared" si="89"/>
        <v>#DIV/0!</v>
      </c>
      <c r="EP51" s="166" t="e">
        <f t="shared" si="90"/>
        <v>#DIV/0!</v>
      </c>
      <c r="EQ51" s="166" t="e">
        <f t="shared" si="91"/>
        <v>#DIV/0!</v>
      </c>
      <c r="ER51" s="166" t="e">
        <f t="shared" si="92"/>
        <v>#DIV/0!</v>
      </c>
      <c r="ES51" s="166" t="e">
        <f t="shared" si="93"/>
        <v>#DIV/0!</v>
      </c>
      <c r="ET51" s="179" t="e">
        <f t="shared" si="94"/>
        <v>#DIV/0!</v>
      </c>
      <c r="EW51" s="1713"/>
      <c r="EX51" s="195" t="e">
        <f t="shared" si="98"/>
        <v>#DIV/0!</v>
      </c>
      <c r="EY51" s="278" t="e">
        <f t="shared" si="99"/>
        <v>#DIV/0!</v>
      </c>
      <c r="EZ51" s="278" t="e">
        <f t="shared" si="100"/>
        <v>#DIV/0!</v>
      </c>
      <c r="FA51" s="278" t="e">
        <f t="shared" si="101"/>
        <v>#DIV/0!</v>
      </c>
      <c r="FB51" s="278" t="e">
        <f t="shared" si="102"/>
        <v>#DIV/0!</v>
      </c>
      <c r="FC51" s="278" t="e">
        <f t="shared" si="103"/>
        <v>#DIV/0!</v>
      </c>
      <c r="FD51" s="278" t="e">
        <f t="shared" si="104"/>
        <v>#DIV/0!</v>
      </c>
      <c r="FE51" s="278" t="e">
        <f t="shared" si="105"/>
        <v>#DIV/0!</v>
      </c>
      <c r="FF51" s="278" t="e">
        <f t="shared" si="106"/>
        <v>#DIV/0!</v>
      </c>
      <c r="FG51" s="278" t="e">
        <f t="shared" si="107"/>
        <v>#DIV/0!</v>
      </c>
      <c r="FH51" s="278" t="e">
        <f t="shared" si="108"/>
        <v>#DIV/0!</v>
      </c>
      <c r="FI51" s="279" t="e">
        <f t="shared" si="109"/>
        <v>#DIV/0!</v>
      </c>
      <c r="FJ51" s="200" t="e">
        <f t="shared" si="110"/>
        <v>#DIV/0!</v>
      </c>
      <c r="FK51" s="201" t="e">
        <f t="shared" si="111"/>
        <v>#DIV/0!</v>
      </c>
      <c r="FL51" s="201" t="e">
        <f t="shared" si="112"/>
        <v>#DIV/0!</v>
      </c>
      <c r="FM51" s="201" t="e">
        <f t="shared" si="113"/>
        <v>#DIV/0!</v>
      </c>
      <c r="FN51" s="201" t="e">
        <f t="shared" si="114"/>
        <v>#DIV/0!</v>
      </c>
      <c r="FO51" s="201" t="e">
        <f t="shared" si="115"/>
        <v>#DIV/0!</v>
      </c>
      <c r="FP51" s="201" t="e">
        <f t="shared" si="116"/>
        <v>#DIV/0!</v>
      </c>
      <c r="FQ51" s="201" t="e">
        <f t="shared" si="117"/>
        <v>#DIV/0!</v>
      </c>
      <c r="FR51" s="201" t="e">
        <f t="shared" si="118"/>
        <v>#DIV/0!</v>
      </c>
      <c r="FS51" s="201" t="e">
        <f t="shared" si="119"/>
        <v>#DIV/0!</v>
      </c>
      <c r="FT51" s="280" t="e">
        <f t="shared" si="120"/>
        <v>#DIV/0!</v>
      </c>
      <c r="FU51" s="281" t="e">
        <f t="shared" si="121"/>
        <v>#DIV/0!</v>
      </c>
      <c r="FV51" s="197" t="e">
        <f t="shared" si="122"/>
        <v>#DIV/0!</v>
      </c>
      <c r="FW51" s="197" t="e">
        <f t="shared" si="123"/>
        <v>#DIV/0!</v>
      </c>
      <c r="FX51" s="197" t="e">
        <f t="shared" si="124"/>
        <v>#DIV/0!</v>
      </c>
      <c r="FY51" s="197" t="e">
        <f t="shared" si="125"/>
        <v>#DIV/0!</v>
      </c>
      <c r="FZ51" s="197" t="e">
        <f t="shared" si="126"/>
        <v>#DIV/0!</v>
      </c>
      <c r="GA51" s="197" t="e">
        <f t="shared" si="127"/>
        <v>#DIV/0!</v>
      </c>
      <c r="GB51" s="197" t="e">
        <f t="shared" si="128"/>
        <v>#DIV/0!</v>
      </c>
      <c r="GC51" s="197" t="e">
        <f t="shared" si="129"/>
        <v>#DIV/0!</v>
      </c>
      <c r="GD51" s="198" t="e">
        <f t="shared" si="130"/>
        <v>#DIV/0!</v>
      </c>
    </row>
    <row r="52" spans="1:186" ht="15.75" customHeight="1" x14ac:dyDescent="0.15">
      <c r="A52" s="191">
        <v>88</v>
      </c>
      <c r="B52" s="273"/>
      <c r="C52" s="274"/>
      <c r="D52" s="274"/>
      <c r="E52" s="274"/>
      <c r="F52" s="274"/>
      <c r="G52" s="275"/>
      <c r="H52" s="275"/>
      <c r="I52" s="275"/>
      <c r="J52" s="275"/>
      <c r="K52" s="275"/>
      <c r="L52" s="166">
        <v>0</v>
      </c>
      <c r="M52" s="166">
        <v>0</v>
      </c>
      <c r="N52" s="166">
        <v>0</v>
      </c>
      <c r="O52" s="166">
        <v>0</v>
      </c>
      <c r="P52" s="166">
        <v>0</v>
      </c>
      <c r="Q52" s="166">
        <v>0</v>
      </c>
      <c r="R52" s="166">
        <v>0</v>
      </c>
      <c r="S52" s="166">
        <v>0</v>
      </c>
      <c r="T52" s="166">
        <v>0</v>
      </c>
      <c r="U52" s="166">
        <v>0</v>
      </c>
      <c r="V52" s="172">
        <f t="shared" si="6"/>
        <v>0</v>
      </c>
      <c r="W52" s="168">
        <f t="shared" si="7"/>
        <v>0</v>
      </c>
      <c r="X52" s="169">
        <v>0</v>
      </c>
      <c r="Y52" s="170">
        <v>0</v>
      </c>
      <c r="Z52" s="170">
        <v>0</v>
      </c>
      <c r="AA52" s="170">
        <v>0</v>
      </c>
      <c r="AB52" s="170">
        <v>0</v>
      </c>
      <c r="AC52" s="170">
        <v>0</v>
      </c>
      <c r="AD52" s="170">
        <v>0</v>
      </c>
      <c r="AE52" s="170">
        <v>0</v>
      </c>
      <c r="AF52" s="170">
        <v>0</v>
      </c>
      <c r="AG52" s="170">
        <v>0</v>
      </c>
      <c r="AH52" s="169">
        <v>0</v>
      </c>
      <c r="AI52" s="170">
        <v>0</v>
      </c>
      <c r="AJ52" s="170">
        <v>0</v>
      </c>
      <c r="AK52" s="170">
        <v>0</v>
      </c>
      <c r="AL52" s="170">
        <v>0</v>
      </c>
      <c r="AM52" s="170">
        <v>0</v>
      </c>
      <c r="AN52" s="170">
        <v>0</v>
      </c>
      <c r="AO52" s="170">
        <v>0</v>
      </c>
      <c r="AP52" s="170">
        <v>0</v>
      </c>
      <c r="AQ52" s="170">
        <v>0</v>
      </c>
      <c r="AR52" s="171">
        <f t="shared" si="8"/>
        <v>0</v>
      </c>
      <c r="AS52" s="169">
        <v>0</v>
      </c>
      <c r="AT52" s="170">
        <v>0</v>
      </c>
      <c r="AU52" s="170">
        <v>0</v>
      </c>
      <c r="AV52" s="170">
        <v>0</v>
      </c>
      <c r="AW52" s="170">
        <v>0</v>
      </c>
      <c r="AX52" s="170">
        <v>0</v>
      </c>
      <c r="AY52" s="170">
        <v>0</v>
      </c>
      <c r="AZ52" s="170">
        <v>0</v>
      </c>
      <c r="BA52" s="170">
        <v>0</v>
      </c>
      <c r="BB52" s="170">
        <v>0</v>
      </c>
      <c r="BC52" s="169">
        <v>0</v>
      </c>
      <c r="BD52" s="170">
        <v>0</v>
      </c>
      <c r="BE52" s="170">
        <v>0</v>
      </c>
      <c r="BF52" s="170">
        <v>0</v>
      </c>
      <c r="BG52" s="170">
        <v>0</v>
      </c>
      <c r="BH52" s="170">
        <v>0</v>
      </c>
      <c r="BI52" s="170">
        <v>0</v>
      </c>
      <c r="BJ52" s="170">
        <v>0</v>
      </c>
      <c r="BK52" s="170">
        <v>0</v>
      </c>
      <c r="BL52" s="170">
        <v>0</v>
      </c>
      <c r="BM52" s="172" t="e">
        <f t="shared" si="9"/>
        <v>#DIV/0!</v>
      </c>
      <c r="BN52" s="271" t="e">
        <f t="shared" si="10"/>
        <v>#DIV/0!</v>
      </c>
      <c r="BO52" s="169" t="e">
        <f t="shared" si="11"/>
        <v>#DIV/0!</v>
      </c>
      <c r="BP52" s="170" t="e">
        <f t="shared" si="12"/>
        <v>#DIV/0!</v>
      </c>
      <c r="BQ52" s="170" t="e">
        <f t="shared" si="13"/>
        <v>#DIV/0!</v>
      </c>
      <c r="BR52" s="170" t="e">
        <f t="shared" si="14"/>
        <v>#DIV/0!</v>
      </c>
      <c r="BS52" s="170" t="e">
        <f t="shared" si="15"/>
        <v>#DIV/0!</v>
      </c>
      <c r="BT52" s="170" t="e">
        <f t="shared" si="16"/>
        <v>#DIV/0!</v>
      </c>
      <c r="BU52" s="170" t="e">
        <f t="shared" si="17"/>
        <v>#DIV/0!</v>
      </c>
      <c r="BV52" s="170" t="e">
        <f t="shared" si="18"/>
        <v>#DIV/0!</v>
      </c>
      <c r="BW52" s="170" t="e">
        <f t="shared" si="19"/>
        <v>#DIV/0!</v>
      </c>
      <c r="BX52" s="170" t="e">
        <f t="shared" si="20"/>
        <v>#DIV/0!</v>
      </c>
      <c r="BY52" s="169" t="e">
        <f t="shared" si="21"/>
        <v>#DIV/0!</v>
      </c>
      <c r="BZ52" s="170" t="e">
        <f t="shared" si="22"/>
        <v>#DIV/0!</v>
      </c>
      <c r="CA52" s="170" t="e">
        <f t="shared" si="23"/>
        <v>#DIV/0!</v>
      </c>
      <c r="CB52" s="170" t="e">
        <f t="shared" si="24"/>
        <v>#DIV/0!</v>
      </c>
      <c r="CC52" s="170" t="e">
        <f t="shared" si="25"/>
        <v>#DIV/0!</v>
      </c>
      <c r="CD52" s="170" t="e">
        <f t="shared" si="26"/>
        <v>#DIV/0!</v>
      </c>
      <c r="CE52" s="170" t="e">
        <f t="shared" si="27"/>
        <v>#DIV/0!</v>
      </c>
      <c r="CF52" s="170" t="e">
        <f t="shared" si="28"/>
        <v>#DIV/0!</v>
      </c>
      <c r="CG52" s="170" t="e">
        <f t="shared" si="29"/>
        <v>#DIV/0!</v>
      </c>
      <c r="CH52" s="170" t="e">
        <f t="shared" si="30"/>
        <v>#DIV/0!</v>
      </c>
      <c r="CI52" s="174" t="e">
        <f t="shared" si="31"/>
        <v>#DIV/0!</v>
      </c>
      <c r="CJ52" s="169" t="e">
        <f t="shared" si="32"/>
        <v>#DIV/0!</v>
      </c>
      <c r="CK52" s="170" t="e">
        <f t="shared" si="33"/>
        <v>#DIV/0!</v>
      </c>
      <c r="CL52" s="170" t="e">
        <f t="shared" si="34"/>
        <v>#DIV/0!</v>
      </c>
      <c r="CM52" s="170" t="e">
        <f t="shared" si="35"/>
        <v>#DIV/0!</v>
      </c>
      <c r="CN52" s="170" t="e">
        <f t="shared" si="36"/>
        <v>#DIV/0!</v>
      </c>
      <c r="CO52" s="170" t="e">
        <f t="shared" si="37"/>
        <v>#DIV/0!</v>
      </c>
      <c r="CP52" s="170" t="e">
        <f t="shared" si="38"/>
        <v>#DIV/0!</v>
      </c>
      <c r="CQ52" s="170" t="e">
        <f t="shared" si="39"/>
        <v>#DIV/0!</v>
      </c>
      <c r="CR52" s="170" t="e">
        <f t="shared" si="40"/>
        <v>#DIV/0!</v>
      </c>
      <c r="CS52" s="170" t="e">
        <f t="shared" si="41"/>
        <v>#DIV/0!</v>
      </c>
      <c r="CT52" s="169" t="e">
        <f t="shared" si="42"/>
        <v>#DIV/0!</v>
      </c>
      <c r="CU52" s="170" t="e">
        <f t="shared" si="43"/>
        <v>#DIV/0!</v>
      </c>
      <c r="CV52" s="170" t="e">
        <f t="shared" si="44"/>
        <v>#DIV/0!</v>
      </c>
      <c r="CW52" s="170" t="e">
        <f t="shared" si="45"/>
        <v>#DIV/0!</v>
      </c>
      <c r="CX52" s="170" t="e">
        <f t="shared" si="46"/>
        <v>#DIV/0!</v>
      </c>
      <c r="CY52" s="170" t="e">
        <f t="shared" si="47"/>
        <v>#DIV/0!</v>
      </c>
      <c r="CZ52" s="170" t="e">
        <f t="shared" si="48"/>
        <v>#DIV/0!</v>
      </c>
      <c r="DA52" s="170" t="e">
        <f t="shared" si="49"/>
        <v>#DIV/0!</v>
      </c>
      <c r="DB52" s="170" t="e">
        <f t="shared" si="50"/>
        <v>#DIV/0!</v>
      </c>
      <c r="DC52" s="170" t="e">
        <f t="shared" si="51"/>
        <v>#DIV/0!</v>
      </c>
      <c r="DD52" s="175" t="e">
        <f t="shared" si="52"/>
        <v>#DIV/0!</v>
      </c>
      <c r="DE52" s="176" t="e">
        <f t="shared" si="53"/>
        <v>#DIV/0!</v>
      </c>
      <c r="DF52" s="177" t="e">
        <f t="shared" si="54"/>
        <v>#DIV/0!</v>
      </c>
      <c r="DG52" s="166" t="e">
        <f t="shared" si="55"/>
        <v>#DIV/0!</v>
      </c>
      <c r="DH52" s="166" t="e">
        <f t="shared" si="56"/>
        <v>#DIV/0!</v>
      </c>
      <c r="DI52" s="166" t="e">
        <f t="shared" si="57"/>
        <v>#DIV/0!</v>
      </c>
      <c r="DJ52" s="166" t="e">
        <f t="shared" si="58"/>
        <v>#DIV/0!</v>
      </c>
      <c r="DK52" s="166" t="e">
        <f t="shared" si="59"/>
        <v>#DIV/0!</v>
      </c>
      <c r="DL52" s="166" t="e">
        <f t="shared" si="60"/>
        <v>#DIV/0!</v>
      </c>
      <c r="DM52" s="166" t="e">
        <f t="shared" si="61"/>
        <v>#DIV/0!</v>
      </c>
      <c r="DN52" s="166" t="e">
        <f t="shared" si="62"/>
        <v>#DIV/0!</v>
      </c>
      <c r="DO52" s="166" t="e">
        <f t="shared" si="63"/>
        <v>#DIV/0!</v>
      </c>
      <c r="DP52" s="177" t="e">
        <f t="shared" si="64"/>
        <v>#DIV/0!</v>
      </c>
      <c r="DQ52" s="166" t="e">
        <f t="shared" si="65"/>
        <v>#DIV/0!</v>
      </c>
      <c r="DR52" s="166" t="e">
        <f t="shared" si="66"/>
        <v>#DIV/0!</v>
      </c>
      <c r="DS52" s="166" t="e">
        <f t="shared" si="67"/>
        <v>#DIV/0!</v>
      </c>
      <c r="DT52" s="166" t="e">
        <f t="shared" si="68"/>
        <v>#DIV/0!</v>
      </c>
      <c r="DU52" s="166" t="e">
        <f t="shared" si="69"/>
        <v>#DIV/0!</v>
      </c>
      <c r="DV52" s="166" t="e">
        <f t="shared" si="70"/>
        <v>#DIV/0!</v>
      </c>
      <c r="DW52" s="166" t="e">
        <f t="shared" si="71"/>
        <v>#DIV/0!</v>
      </c>
      <c r="DX52" s="166" t="e">
        <f t="shared" si="72"/>
        <v>#DIV/0!</v>
      </c>
      <c r="DY52" s="166" t="e">
        <f t="shared" si="73"/>
        <v>#DIV/0!</v>
      </c>
      <c r="DZ52" s="178" t="e">
        <f t="shared" si="74"/>
        <v>#DIV/0!</v>
      </c>
      <c r="EA52" s="177" t="e">
        <f t="shared" si="75"/>
        <v>#DIV/0!</v>
      </c>
      <c r="EB52" s="166" t="e">
        <f t="shared" si="76"/>
        <v>#DIV/0!</v>
      </c>
      <c r="EC52" s="166" t="e">
        <f t="shared" si="77"/>
        <v>#DIV/0!</v>
      </c>
      <c r="ED52" s="166" t="e">
        <f t="shared" si="78"/>
        <v>#DIV/0!</v>
      </c>
      <c r="EE52" s="166" t="e">
        <f t="shared" si="79"/>
        <v>#DIV/0!</v>
      </c>
      <c r="EF52" s="166" t="e">
        <f t="shared" si="80"/>
        <v>#DIV/0!</v>
      </c>
      <c r="EG52" s="166" t="e">
        <f t="shared" si="81"/>
        <v>#DIV/0!</v>
      </c>
      <c r="EH52" s="166" t="e">
        <f t="shared" si="82"/>
        <v>#DIV/0!</v>
      </c>
      <c r="EI52" s="166" t="e">
        <f t="shared" si="83"/>
        <v>#DIV/0!</v>
      </c>
      <c r="EJ52" s="166" t="e">
        <f t="shared" si="84"/>
        <v>#DIV/0!</v>
      </c>
      <c r="EK52" s="177" t="e">
        <f t="shared" si="85"/>
        <v>#DIV/0!</v>
      </c>
      <c r="EL52" s="166" t="e">
        <f t="shared" si="86"/>
        <v>#DIV/0!</v>
      </c>
      <c r="EM52" s="166" t="e">
        <f t="shared" si="87"/>
        <v>#DIV/0!</v>
      </c>
      <c r="EN52" s="166" t="e">
        <f t="shared" si="88"/>
        <v>#DIV/0!</v>
      </c>
      <c r="EO52" s="276" t="e">
        <f t="shared" si="89"/>
        <v>#DIV/0!</v>
      </c>
      <c r="EP52" s="166" t="e">
        <f t="shared" si="90"/>
        <v>#DIV/0!</v>
      </c>
      <c r="EQ52" s="166" t="e">
        <f t="shared" si="91"/>
        <v>#DIV/0!</v>
      </c>
      <c r="ER52" s="166" t="e">
        <f t="shared" si="92"/>
        <v>#DIV/0!</v>
      </c>
      <c r="ES52" s="166" t="e">
        <f t="shared" si="93"/>
        <v>#DIV/0!</v>
      </c>
      <c r="ET52" s="179" t="e">
        <f t="shared" si="94"/>
        <v>#DIV/0!</v>
      </c>
      <c r="EW52" s="1713"/>
      <c r="EX52" s="195" t="e">
        <f t="shared" si="98"/>
        <v>#DIV/0!</v>
      </c>
      <c r="EY52" s="278" t="e">
        <f t="shared" si="99"/>
        <v>#DIV/0!</v>
      </c>
      <c r="EZ52" s="278" t="e">
        <f t="shared" si="100"/>
        <v>#DIV/0!</v>
      </c>
      <c r="FA52" s="278" t="e">
        <f t="shared" si="101"/>
        <v>#DIV/0!</v>
      </c>
      <c r="FB52" s="278" t="e">
        <f t="shared" si="102"/>
        <v>#DIV/0!</v>
      </c>
      <c r="FC52" s="278" t="e">
        <f t="shared" si="103"/>
        <v>#DIV/0!</v>
      </c>
      <c r="FD52" s="278" t="e">
        <f t="shared" si="104"/>
        <v>#DIV/0!</v>
      </c>
      <c r="FE52" s="278" t="e">
        <f t="shared" si="105"/>
        <v>#DIV/0!</v>
      </c>
      <c r="FF52" s="278" t="e">
        <f t="shared" si="106"/>
        <v>#DIV/0!</v>
      </c>
      <c r="FG52" s="278" t="e">
        <f t="shared" si="107"/>
        <v>#DIV/0!</v>
      </c>
      <c r="FH52" s="278" t="e">
        <f t="shared" si="108"/>
        <v>#DIV/0!</v>
      </c>
      <c r="FI52" s="279" t="e">
        <f t="shared" si="109"/>
        <v>#DIV/0!</v>
      </c>
      <c r="FJ52" s="200" t="e">
        <f t="shared" si="110"/>
        <v>#DIV/0!</v>
      </c>
      <c r="FK52" s="201" t="e">
        <f t="shared" si="111"/>
        <v>#DIV/0!</v>
      </c>
      <c r="FL52" s="201" t="e">
        <f t="shared" si="112"/>
        <v>#DIV/0!</v>
      </c>
      <c r="FM52" s="201" t="e">
        <f t="shared" si="113"/>
        <v>#DIV/0!</v>
      </c>
      <c r="FN52" s="201" t="e">
        <f t="shared" si="114"/>
        <v>#DIV/0!</v>
      </c>
      <c r="FO52" s="201" t="e">
        <f t="shared" si="115"/>
        <v>#DIV/0!</v>
      </c>
      <c r="FP52" s="201" t="e">
        <f t="shared" si="116"/>
        <v>#DIV/0!</v>
      </c>
      <c r="FQ52" s="201" t="e">
        <f t="shared" si="117"/>
        <v>#DIV/0!</v>
      </c>
      <c r="FR52" s="201" t="e">
        <f t="shared" si="118"/>
        <v>#DIV/0!</v>
      </c>
      <c r="FS52" s="201" t="e">
        <f t="shared" si="119"/>
        <v>#DIV/0!</v>
      </c>
      <c r="FT52" s="280" t="e">
        <f t="shared" si="120"/>
        <v>#DIV/0!</v>
      </c>
      <c r="FU52" s="281" t="e">
        <f t="shared" si="121"/>
        <v>#DIV/0!</v>
      </c>
      <c r="FV52" s="197" t="e">
        <f t="shared" si="122"/>
        <v>#DIV/0!</v>
      </c>
      <c r="FW52" s="197" t="e">
        <f t="shared" si="123"/>
        <v>#DIV/0!</v>
      </c>
      <c r="FX52" s="197" t="e">
        <f t="shared" si="124"/>
        <v>#DIV/0!</v>
      </c>
      <c r="FY52" s="197" t="e">
        <f t="shared" si="125"/>
        <v>#DIV/0!</v>
      </c>
      <c r="FZ52" s="197" t="e">
        <f t="shared" si="126"/>
        <v>#DIV/0!</v>
      </c>
      <c r="GA52" s="197" t="e">
        <f t="shared" si="127"/>
        <v>#DIV/0!</v>
      </c>
      <c r="GB52" s="197" t="e">
        <f t="shared" si="128"/>
        <v>#DIV/0!</v>
      </c>
      <c r="GC52" s="197" t="e">
        <f t="shared" si="129"/>
        <v>#DIV/0!</v>
      </c>
      <c r="GD52" s="198" t="e">
        <f t="shared" si="130"/>
        <v>#DIV/0!</v>
      </c>
    </row>
    <row r="53" spans="1:186" ht="15.75" customHeight="1" x14ac:dyDescent="0.15">
      <c r="A53" s="191">
        <v>90</v>
      </c>
      <c r="B53" s="273"/>
      <c r="C53" s="274"/>
      <c r="D53" s="274"/>
      <c r="E53" s="274"/>
      <c r="F53" s="274"/>
      <c r="G53" s="275"/>
      <c r="H53" s="275"/>
      <c r="I53" s="275"/>
      <c r="J53" s="275"/>
      <c r="K53" s="275"/>
      <c r="L53" s="166">
        <v>0</v>
      </c>
      <c r="M53" s="166">
        <v>0</v>
      </c>
      <c r="N53" s="166">
        <v>0</v>
      </c>
      <c r="O53" s="166">
        <v>0</v>
      </c>
      <c r="P53" s="166">
        <v>0</v>
      </c>
      <c r="Q53" s="166">
        <v>0</v>
      </c>
      <c r="R53" s="166">
        <v>0</v>
      </c>
      <c r="S53" s="166">
        <v>0</v>
      </c>
      <c r="T53" s="166">
        <v>0</v>
      </c>
      <c r="U53" s="166">
        <v>0</v>
      </c>
      <c r="V53" s="172">
        <f t="shared" si="6"/>
        <v>0</v>
      </c>
      <c r="W53" s="168">
        <f t="shared" si="7"/>
        <v>0</v>
      </c>
      <c r="X53" s="169">
        <v>0</v>
      </c>
      <c r="Y53" s="170">
        <v>0</v>
      </c>
      <c r="Z53" s="170">
        <v>0</v>
      </c>
      <c r="AA53" s="170">
        <v>0</v>
      </c>
      <c r="AB53" s="170">
        <v>0</v>
      </c>
      <c r="AC53" s="170">
        <v>0</v>
      </c>
      <c r="AD53" s="170">
        <v>0</v>
      </c>
      <c r="AE53" s="170">
        <v>0</v>
      </c>
      <c r="AF53" s="170">
        <v>0</v>
      </c>
      <c r="AG53" s="170">
        <v>0</v>
      </c>
      <c r="AH53" s="169">
        <v>0</v>
      </c>
      <c r="AI53" s="170">
        <v>0</v>
      </c>
      <c r="AJ53" s="170">
        <v>0</v>
      </c>
      <c r="AK53" s="170">
        <v>0</v>
      </c>
      <c r="AL53" s="170">
        <v>0</v>
      </c>
      <c r="AM53" s="170">
        <v>0</v>
      </c>
      <c r="AN53" s="170">
        <v>0</v>
      </c>
      <c r="AO53" s="170">
        <v>0</v>
      </c>
      <c r="AP53" s="170">
        <v>0</v>
      </c>
      <c r="AQ53" s="170">
        <v>0</v>
      </c>
      <c r="AR53" s="171">
        <f t="shared" si="8"/>
        <v>0</v>
      </c>
      <c r="AS53" s="169">
        <v>0</v>
      </c>
      <c r="AT53" s="170">
        <v>0</v>
      </c>
      <c r="AU53" s="170">
        <v>0</v>
      </c>
      <c r="AV53" s="170">
        <v>0</v>
      </c>
      <c r="AW53" s="170">
        <v>0</v>
      </c>
      <c r="AX53" s="170">
        <v>0</v>
      </c>
      <c r="AY53" s="170">
        <v>0</v>
      </c>
      <c r="AZ53" s="170">
        <v>0</v>
      </c>
      <c r="BA53" s="170">
        <v>0</v>
      </c>
      <c r="BB53" s="170">
        <v>0</v>
      </c>
      <c r="BC53" s="169">
        <v>0</v>
      </c>
      <c r="BD53" s="170">
        <v>0</v>
      </c>
      <c r="BE53" s="170">
        <v>0</v>
      </c>
      <c r="BF53" s="170">
        <v>0</v>
      </c>
      <c r="BG53" s="170">
        <v>0</v>
      </c>
      <c r="BH53" s="170">
        <v>0</v>
      </c>
      <c r="BI53" s="170">
        <v>0</v>
      </c>
      <c r="BJ53" s="170">
        <v>0</v>
      </c>
      <c r="BK53" s="170">
        <v>0</v>
      </c>
      <c r="BL53" s="170">
        <v>0</v>
      </c>
      <c r="BM53" s="172" t="e">
        <f t="shared" si="9"/>
        <v>#DIV/0!</v>
      </c>
      <c r="BN53" s="271" t="e">
        <f t="shared" si="10"/>
        <v>#DIV/0!</v>
      </c>
      <c r="BO53" s="169" t="e">
        <f t="shared" si="11"/>
        <v>#DIV/0!</v>
      </c>
      <c r="BP53" s="170" t="e">
        <f t="shared" si="12"/>
        <v>#DIV/0!</v>
      </c>
      <c r="BQ53" s="170" t="e">
        <f t="shared" si="13"/>
        <v>#DIV/0!</v>
      </c>
      <c r="BR53" s="170" t="e">
        <f t="shared" si="14"/>
        <v>#DIV/0!</v>
      </c>
      <c r="BS53" s="170" t="e">
        <f t="shared" si="15"/>
        <v>#DIV/0!</v>
      </c>
      <c r="BT53" s="170" t="e">
        <f t="shared" si="16"/>
        <v>#DIV/0!</v>
      </c>
      <c r="BU53" s="170" t="e">
        <f t="shared" si="17"/>
        <v>#DIV/0!</v>
      </c>
      <c r="BV53" s="170" t="e">
        <f t="shared" si="18"/>
        <v>#DIV/0!</v>
      </c>
      <c r="BW53" s="170" t="e">
        <f t="shared" si="19"/>
        <v>#DIV/0!</v>
      </c>
      <c r="BX53" s="170" t="e">
        <f t="shared" si="20"/>
        <v>#DIV/0!</v>
      </c>
      <c r="BY53" s="169" t="e">
        <f t="shared" si="21"/>
        <v>#DIV/0!</v>
      </c>
      <c r="BZ53" s="170" t="e">
        <f t="shared" si="22"/>
        <v>#DIV/0!</v>
      </c>
      <c r="CA53" s="170" t="e">
        <f t="shared" si="23"/>
        <v>#DIV/0!</v>
      </c>
      <c r="CB53" s="170" t="e">
        <f t="shared" si="24"/>
        <v>#DIV/0!</v>
      </c>
      <c r="CC53" s="170" t="e">
        <f t="shared" si="25"/>
        <v>#DIV/0!</v>
      </c>
      <c r="CD53" s="170" t="e">
        <f t="shared" si="26"/>
        <v>#DIV/0!</v>
      </c>
      <c r="CE53" s="170" t="e">
        <f t="shared" si="27"/>
        <v>#DIV/0!</v>
      </c>
      <c r="CF53" s="170" t="e">
        <f t="shared" si="28"/>
        <v>#DIV/0!</v>
      </c>
      <c r="CG53" s="170" t="e">
        <f t="shared" si="29"/>
        <v>#DIV/0!</v>
      </c>
      <c r="CH53" s="170" t="e">
        <f t="shared" si="30"/>
        <v>#DIV/0!</v>
      </c>
      <c r="CI53" s="174" t="e">
        <f t="shared" si="31"/>
        <v>#DIV/0!</v>
      </c>
      <c r="CJ53" s="169" t="e">
        <f t="shared" si="32"/>
        <v>#DIV/0!</v>
      </c>
      <c r="CK53" s="170" t="e">
        <f t="shared" si="33"/>
        <v>#DIV/0!</v>
      </c>
      <c r="CL53" s="170" t="e">
        <f t="shared" si="34"/>
        <v>#DIV/0!</v>
      </c>
      <c r="CM53" s="170" t="e">
        <f t="shared" si="35"/>
        <v>#DIV/0!</v>
      </c>
      <c r="CN53" s="170" t="e">
        <f t="shared" si="36"/>
        <v>#DIV/0!</v>
      </c>
      <c r="CO53" s="170" t="e">
        <f t="shared" si="37"/>
        <v>#DIV/0!</v>
      </c>
      <c r="CP53" s="170" t="e">
        <f t="shared" si="38"/>
        <v>#DIV/0!</v>
      </c>
      <c r="CQ53" s="170" t="e">
        <f t="shared" si="39"/>
        <v>#DIV/0!</v>
      </c>
      <c r="CR53" s="170" t="e">
        <f t="shared" si="40"/>
        <v>#DIV/0!</v>
      </c>
      <c r="CS53" s="170" t="e">
        <f t="shared" si="41"/>
        <v>#DIV/0!</v>
      </c>
      <c r="CT53" s="169" t="e">
        <f t="shared" si="42"/>
        <v>#DIV/0!</v>
      </c>
      <c r="CU53" s="170" t="e">
        <f t="shared" si="43"/>
        <v>#DIV/0!</v>
      </c>
      <c r="CV53" s="170" t="e">
        <f t="shared" si="44"/>
        <v>#DIV/0!</v>
      </c>
      <c r="CW53" s="170" t="e">
        <f t="shared" si="45"/>
        <v>#DIV/0!</v>
      </c>
      <c r="CX53" s="170" t="e">
        <f t="shared" si="46"/>
        <v>#DIV/0!</v>
      </c>
      <c r="CY53" s="170" t="e">
        <f t="shared" si="47"/>
        <v>#DIV/0!</v>
      </c>
      <c r="CZ53" s="170" t="e">
        <f t="shared" si="48"/>
        <v>#DIV/0!</v>
      </c>
      <c r="DA53" s="170" t="e">
        <f t="shared" si="49"/>
        <v>#DIV/0!</v>
      </c>
      <c r="DB53" s="170" t="e">
        <f t="shared" si="50"/>
        <v>#DIV/0!</v>
      </c>
      <c r="DC53" s="170" t="e">
        <f t="shared" si="51"/>
        <v>#DIV/0!</v>
      </c>
      <c r="DD53" s="175" t="e">
        <f t="shared" si="52"/>
        <v>#DIV/0!</v>
      </c>
      <c r="DE53" s="176" t="e">
        <f t="shared" si="53"/>
        <v>#DIV/0!</v>
      </c>
      <c r="DF53" s="177" t="e">
        <f t="shared" si="54"/>
        <v>#DIV/0!</v>
      </c>
      <c r="DG53" s="166" t="e">
        <f t="shared" si="55"/>
        <v>#DIV/0!</v>
      </c>
      <c r="DH53" s="166" t="e">
        <f t="shared" si="56"/>
        <v>#DIV/0!</v>
      </c>
      <c r="DI53" s="166" t="e">
        <f t="shared" si="57"/>
        <v>#DIV/0!</v>
      </c>
      <c r="DJ53" s="166" t="e">
        <f t="shared" si="58"/>
        <v>#DIV/0!</v>
      </c>
      <c r="DK53" s="166" t="e">
        <f t="shared" si="59"/>
        <v>#DIV/0!</v>
      </c>
      <c r="DL53" s="166" t="e">
        <f t="shared" si="60"/>
        <v>#DIV/0!</v>
      </c>
      <c r="DM53" s="166" t="e">
        <f t="shared" si="61"/>
        <v>#DIV/0!</v>
      </c>
      <c r="DN53" s="166" t="e">
        <f t="shared" si="62"/>
        <v>#DIV/0!</v>
      </c>
      <c r="DO53" s="166" t="e">
        <f t="shared" si="63"/>
        <v>#DIV/0!</v>
      </c>
      <c r="DP53" s="177" t="e">
        <f t="shared" si="64"/>
        <v>#DIV/0!</v>
      </c>
      <c r="DQ53" s="166" t="e">
        <f t="shared" si="65"/>
        <v>#DIV/0!</v>
      </c>
      <c r="DR53" s="166" t="e">
        <f t="shared" si="66"/>
        <v>#DIV/0!</v>
      </c>
      <c r="DS53" s="166" t="e">
        <f t="shared" si="67"/>
        <v>#DIV/0!</v>
      </c>
      <c r="DT53" s="166" t="e">
        <f t="shared" si="68"/>
        <v>#DIV/0!</v>
      </c>
      <c r="DU53" s="166" t="e">
        <f t="shared" si="69"/>
        <v>#DIV/0!</v>
      </c>
      <c r="DV53" s="166" t="e">
        <f t="shared" si="70"/>
        <v>#DIV/0!</v>
      </c>
      <c r="DW53" s="166" t="e">
        <f t="shared" si="71"/>
        <v>#DIV/0!</v>
      </c>
      <c r="DX53" s="166" t="e">
        <f t="shared" si="72"/>
        <v>#DIV/0!</v>
      </c>
      <c r="DY53" s="166" t="e">
        <f t="shared" si="73"/>
        <v>#DIV/0!</v>
      </c>
      <c r="DZ53" s="178" t="e">
        <f t="shared" si="74"/>
        <v>#DIV/0!</v>
      </c>
      <c r="EA53" s="177" t="e">
        <f t="shared" si="75"/>
        <v>#DIV/0!</v>
      </c>
      <c r="EB53" s="166" t="e">
        <f t="shared" si="76"/>
        <v>#DIV/0!</v>
      </c>
      <c r="EC53" s="166" t="e">
        <f t="shared" si="77"/>
        <v>#DIV/0!</v>
      </c>
      <c r="ED53" s="166" t="e">
        <f t="shared" si="78"/>
        <v>#DIV/0!</v>
      </c>
      <c r="EE53" s="166" t="e">
        <f t="shared" si="79"/>
        <v>#DIV/0!</v>
      </c>
      <c r="EF53" s="166" t="e">
        <f t="shared" si="80"/>
        <v>#DIV/0!</v>
      </c>
      <c r="EG53" s="166" t="e">
        <f t="shared" si="81"/>
        <v>#DIV/0!</v>
      </c>
      <c r="EH53" s="166" t="e">
        <f t="shared" si="82"/>
        <v>#DIV/0!</v>
      </c>
      <c r="EI53" s="166" t="e">
        <f t="shared" si="83"/>
        <v>#DIV/0!</v>
      </c>
      <c r="EJ53" s="166" t="e">
        <f t="shared" si="84"/>
        <v>#DIV/0!</v>
      </c>
      <c r="EK53" s="177" t="e">
        <f t="shared" si="85"/>
        <v>#DIV/0!</v>
      </c>
      <c r="EL53" s="166" t="e">
        <f t="shared" si="86"/>
        <v>#DIV/0!</v>
      </c>
      <c r="EM53" s="166" t="e">
        <f t="shared" si="87"/>
        <v>#DIV/0!</v>
      </c>
      <c r="EN53" s="166" t="e">
        <f t="shared" si="88"/>
        <v>#DIV/0!</v>
      </c>
      <c r="EO53" s="276" t="e">
        <f t="shared" si="89"/>
        <v>#DIV/0!</v>
      </c>
      <c r="EP53" s="166" t="e">
        <f t="shared" si="90"/>
        <v>#DIV/0!</v>
      </c>
      <c r="EQ53" s="166" t="e">
        <f t="shared" si="91"/>
        <v>#DIV/0!</v>
      </c>
      <c r="ER53" s="166" t="e">
        <f t="shared" si="92"/>
        <v>#DIV/0!</v>
      </c>
      <c r="ES53" s="166" t="e">
        <f t="shared" si="93"/>
        <v>#DIV/0!</v>
      </c>
      <c r="ET53" s="179" t="e">
        <f t="shared" si="94"/>
        <v>#DIV/0!</v>
      </c>
      <c r="EW53" s="1713"/>
      <c r="EX53" s="195" t="e">
        <f t="shared" si="98"/>
        <v>#DIV/0!</v>
      </c>
      <c r="EY53" s="278" t="e">
        <f t="shared" si="99"/>
        <v>#DIV/0!</v>
      </c>
      <c r="EZ53" s="278" t="e">
        <f t="shared" si="100"/>
        <v>#DIV/0!</v>
      </c>
      <c r="FA53" s="278" t="e">
        <f t="shared" si="101"/>
        <v>#DIV/0!</v>
      </c>
      <c r="FB53" s="278" t="e">
        <f t="shared" si="102"/>
        <v>#DIV/0!</v>
      </c>
      <c r="FC53" s="278" t="e">
        <f t="shared" si="103"/>
        <v>#DIV/0!</v>
      </c>
      <c r="FD53" s="278" t="e">
        <f t="shared" si="104"/>
        <v>#DIV/0!</v>
      </c>
      <c r="FE53" s="278" t="e">
        <f t="shared" si="105"/>
        <v>#DIV/0!</v>
      </c>
      <c r="FF53" s="278" t="e">
        <f t="shared" si="106"/>
        <v>#DIV/0!</v>
      </c>
      <c r="FG53" s="278" t="e">
        <f t="shared" si="107"/>
        <v>#DIV/0!</v>
      </c>
      <c r="FH53" s="278" t="e">
        <f t="shared" si="108"/>
        <v>#DIV/0!</v>
      </c>
      <c r="FI53" s="279" t="e">
        <f t="shared" si="109"/>
        <v>#DIV/0!</v>
      </c>
      <c r="FJ53" s="200" t="e">
        <f t="shared" si="110"/>
        <v>#DIV/0!</v>
      </c>
      <c r="FK53" s="201" t="e">
        <f t="shared" si="111"/>
        <v>#DIV/0!</v>
      </c>
      <c r="FL53" s="201" t="e">
        <f t="shared" si="112"/>
        <v>#DIV/0!</v>
      </c>
      <c r="FM53" s="201" t="e">
        <f t="shared" si="113"/>
        <v>#DIV/0!</v>
      </c>
      <c r="FN53" s="201" t="e">
        <f t="shared" si="114"/>
        <v>#DIV/0!</v>
      </c>
      <c r="FO53" s="201" t="e">
        <f t="shared" si="115"/>
        <v>#DIV/0!</v>
      </c>
      <c r="FP53" s="201" t="e">
        <f t="shared" si="116"/>
        <v>#DIV/0!</v>
      </c>
      <c r="FQ53" s="201" t="e">
        <f t="shared" si="117"/>
        <v>#DIV/0!</v>
      </c>
      <c r="FR53" s="201" t="e">
        <f t="shared" si="118"/>
        <v>#DIV/0!</v>
      </c>
      <c r="FS53" s="201" t="e">
        <f t="shared" si="119"/>
        <v>#DIV/0!</v>
      </c>
      <c r="FT53" s="280" t="e">
        <f t="shared" si="120"/>
        <v>#DIV/0!</v>
      </c>
      <c r="FU53" s="281" t="e">
        <f t="shared" si="121"/>
        <v>#DIV/0!</v>
      </c>
      <c r="FV53" s="197" t="e">
        <f t="shared" si="122"/>
        <v>#DIV/0!</v>
      </c>
      <c r="FW53" s="197" t="e">
        <f t="shared" si="123"/>
        <v>#DIV/0!</v>
      </c>
      <c r="FX53" s="197" t="e">
        <f t="shared" si="124"/>
        <v>#DIV/0!</v>
      </c>
      <c r="FY53" s="197" t="e">
        <f t="shared" si="125"/>
        <v>#DIV/0!</v>
      </c>
      <c r="FZ53" s="197" t="e">
        <f t="shared" si="126"/>
        <v>#DIV/0!</v>
      </c>
      <c r="GA53" s="197" t="e">
        <f t="shared" si="127"/>
        <v>#DIV/0!</v>
      </c>
      <c r="GB53" s="197" t="e">
        <f t="shared" si="128"/>
        <v>#DIV/0!</v>
      </c>
      <c r="GC53" s="197" t="e">
        <f t="shared" si="129"/>
        <v>#DIV/0!</v>
      </c>
      <c r="GD53" s="198" t="e">
        <f t="shared" si="130"/>
        <v>#DIV/0!</v>
      </c>
    </row>
    <row r="54" spans="1:186" ht="15.75" customHeight="1" x14ac:dyDescent="0.15">
      <c r="A54" s="191">
        <v>92</v>
      </c>
      <c r="B54" s="273"/>
      <c r="C54" s="274"/>
      <c r="D54" s="274"/>
      <c r="E54" s="274"/>
      <c r="F54" s="274"/>
      <c r="G54" s="275"/>
      <c r="H54" s="275"/>
      <c r="I54" s="275"/>
      <c r="J54" s="275"/>
      <c r="K54" s="275"/>
      <c r="L54" s="166">
        <v>0</v>
      </c>
      <c r="M54" s="166">
        <v>0</v>
      </c>
      <c r="N54" s="166">
        <v>0</v>
      </c>
      <c r="O54" s="166">
        <v>0</v>
      </c>
      <c r="P54" s="166">
        <v>0</v>
      </c>
      <c r="Q54" s="166">
        <v>0</v>
      </c>
      <c r="R54" s="166">
        <v>0</v>
      </c>
      <c r="S54" s="166">
        <v>0</v>
      </c>
      <c r="T54" s="166">
        <v>0</v>
      </c>
      <c r="U54" s="166">
        <v>0</v>
      </c>
      <c r="V54" s="172">
        <f t="shared" si="6"/>
        <v>0</v>
      </c>
      <c r="W54" s="168">
        <f t="shared" si="7"/>
        <v>0</v>
      </c>
      <c r="X54" s="169">
        <v>0</v>
      </c>
      <c r="Y54" s="170">
        <v>0</v>
      </c>
      <c r="Z54" s="170">
        <v>0</v>
      </c>
      <c r="AA54" s="170">
        <v>0</v>
      </c>
      <c r="AB54" s="170">
        <v>0</v>
      </c>
      <c r="AC54" s="170">
        <v>0</v>
      </c>
      <c r="AD54" s="170">
        <v>0</v>
      </c>
      <c r="AE54" s="170">
        <v>0</v>
      </c>
      <c r="AF54" s="170">
        <v>0</v>
      </c>
      <c r="AG54" s="170">
        <v>0</v>
      </c>
      <c r="AH54" s="169">
        <v>0</v>
      </c>
      <c r="AI54" s="170">
        <v>0</v>
      </c>
      <c r="AJ54" s="170">
        <v>0</v>
      </c>
      <c r="AK54" s="170">
        <v>0</v>
      </c>
      <c r="AL54" s="170">
        <v>0</v>
      </c>
      <c r="AM54" s="170">
        <v>0</v>
      </c>
      <c r="AN54" s="170">
        <v>0</v>
      </c>
      <c r="AO54" s="170">
        <v>0</v>
      </c>
      <c r="AP54" s="170">
        <v>0</v>
      </c>
      <c r="AQ54" s="170">
        <v>0</v>
      </c>
      <c r="AR54" s="171">
        <f t="shared" si="8"/>
        <v>0</v>
      </c>
      <c r="AS54" s="169">
        <v>0</v>
      </c>
      <c r="AT54" s="170">
        <v>0</v>
      </c>
      <c r="AU54" s="170">
        <v>0</v>
      </c>
      <c r="AV54" s="170">
        <v>0</v>
      </c>
      <c r="AW54" s="170">
        <v>0</v>
      </c>
      <c r="AX54" s="170">
        <v>0</v>
      </c>
      <c r="AY54" s="170">
        <v>0</v>
      </c>
      <c r="AZ54" s="170">
        <v>0</v>
      </c>
      <c r="BA54" s="170">
        <v>0</v>
      </c>
      <c r="BB54" s="170">
        <v>0</v>
      </c>
      <c r="BC54" s="169">
        <v>0</v>
      </c>
      <c r="BD54" s="170">
        <v>0</v>
      </c>
      <c r="BE54" s="170">
        <v>0</v>
      </c>
      <c r="BF54" s="170">
        <v>0</v>
      </c>
      <c r="BG54" s="170">
        <v>0</v>
      </c>
      <c r="BH54" s="170">
        <v>0</v>
      </c>
      <c r="BI54" s="170">
        <v>0</v>
      </c>
      <c r="BJ54" s="170">
        <v>0</v>
      </c>
      <c r="BK54" s="170">
        <v>0</v>
      </c>
      <c r="BL54" s="170">
        <v>0</v>
      </c>
      <c r="BM54" s="172" t="e">
        <f t="shared" si="9"/>
        <v>#DIV/0!</v>
      </c>
      <c r="BN54" s="271" t="e">
        <f t="shared" si="10"/>
        <v>#DIV/0!</v>
      </c>
      <c r="BO54" s="169" t="e">
        <f t="shared" si="11"/>
        <v>#DIV/0!</v>
      </c>
      <c r="BP54" s="170" t="e">
        <f t="shared" si="12"/>
        <v>#DIV/0!</v>
      </c>
      <c r="BQ54" s="170" t="e">
        <f t="shared" si="13"/>
        <v>#DIV/0!</v>
      </c>
      <c r="BR54" s="170" t="e">
        <f t="shared" si="14"/>
        <v>#DIV/0!</v>
      </c>
      <c r="BS54" s="170" t="e">
        <f t="shared" si="15"/>
        <v>#DIV/0!</v>
      </c>
      <c r="BT54" s="170" t="e">
        <f t="shared" si="16"/>
        <v>#DIV/0!</v>
      </c>
      <c r="BU54" s="170" t="e">
        <f t="shared" si="17"/>
        <v>#DIV/0!</v>
      </c>
      <c r="BV54" s="170" t="e">
        <f t="shared" si="18"/>
        <v>#DIV/0!</v>
      </c>
      <c r="BW54" s="170" t="e">
        <f t="shared" si="19"/>
        <v>#DIV/0!</v>
      </c>
      <c r="BX54" s="170" t="e">
        <f t="shared" si="20"/>
        <v>#DIV/0!</v>
      </c>
      <c r="BY54" s="169" t="e">
        <f t="shared" si="21"/>
        <v>#DIV/0!</v>
      </c>
      <c r="BZ54" s="170" t="e">
        <f t="shared" si="22"/>
        <v>#DIV/0!</v>
      </c>
      <c r="CA54" s="170" t="e">
        <f t="shared" si="23"/>
        <v>#DIV/0!</v>
      </c>
      <c r="CB54" s="170" t="e">
        <f t="shared" si="24"/>
        <v>#DIV/0!</v>
      </c>
      <c r="CC54" s="170" t="e">
        <f t="shared" si="25"/>
        <v>#DIV/0!</v>
      </c>
      <c r="CD54" s="170" t="e">
        <f t="shared" si="26"/>
        <v>#DIV/0!</v>
      </c>
      <c r="CE54" s="170" t="e">
        <f t="shared" si="27"/>
        <v>#DIV/0!</v>
      </c>
      <c r="CF54" s="170" t="e">
        <f t="shared" si="28"/>
        <v>#DIV/0!</v>
      </c>
      <c r="CG54" s="170" t="e">
        <f t="shared" si="29"/>
        <v>#DIV/0!</v>
      </c>
      <c r="CH54" s="170" t="e">
        <f t="shared" si="30"/>
        <v>#DIV/0!</v>
      </c>
      <c r="CI54" s="174" t="e">
        <f t="shared" si="31"/>
        <v>#DIV/0!</v>
      </c>
      <c r="CJ54" s="169" t="e">
        <f t="shared" si="32"/>
        <v>#DIV/0!</v>
      </c>
      <c r="CK54" s="170" t="e">
        <f t="shared" si="33"/>
        <v>#DIV/0!</v>
      </c>
      <c r="CL54" s="170" t="e">
        <f t="shared" si="34"/>
        <v>#DIV/0!</v>
      </c>
      <c r="CM54" s="170" t="e">
        <f t="shared" si="35"/>
        <v>#DIV/0!</v>
      </c>
      <c r="CN54" s="170" t="e">
        <f t="shared" si="36"/>
        <v>#DIV/0!</v>
      </c>
      <c r="CO54" s="170" t="e">
        <f t="shared" si="37"/>
        <v>#DIV/0!</v>
      </c>
      <c r="CP54" s="170" t="e">
        <f t="shared" si="38"/>
        <v>#DIV/0!</v>
      </c>
      <c r="CQ54" s="170" t="e">
        <f t="shared" si="39"/>
        <v>#DIV/0!</v>
      </c>
      <c r="CR54" s="170" t="e">
        <f t="shared" si="40"/>
        <v>#DIV/0!</v>
      </c>
      <c r="CS54" s="170" t="e">
        <f t="shared" si="41"/>
        <v>#DIV/0!</v>
      </c>
      <c r="CT54" s="169" t="e">
        <f t="shared" si="42"/>
        <v>#DIV/0!</v>
      </c>
      <c r="CU54" s="170" t="e">
        <f t="shared" si="43"/>
        <v>#DIV/0!</v>
      </c>
      <c r="CV54" s="170" t="e">
        <f t="shared" si="44"/>
        <v>#DIV/0!</v>
      </c>
      <c r="CW54" s="170" t="e">
        <f t="shared" si="45"/>
        <v>#DIV/0!</v>
      </c>
      <c r="CX54" s="170" t="e">
        <f t="shared" si="46"/>
        <v>#DIV/0!</v>
      </c>
      <c r="CY54" s="170" t="e">
        <f t="shared" si="47"/>
        <v>#DIV/0!</v>
      </c>
      <c r="CZ54" s="170" t="e">
        <f t="shared" si="48"/>
        <v>#DIV/0!</v>
      </c>
      <c r="DA54" s="170" t="e">
        <f t="shared" si="49"/>
        <v>#DIV/0!</v>
      </c>
      <c r="DB54" s="170" t="e">
        <f t="shared" si="50"/>
        <v>#DIV/0!</v>
      </c>
      <c r="DC54" s="170" t="e">
        <f t="shared" si="51"/>
        <v>#DIV/0!</v>
      </c>
      <c r="DD54" s="175" t="e">
        <f t="shared" si="52"/>
        <v>#DIV/0!</v>
      </c>
      <c r="DE54" s="176" t="e">
        <f t="shared" si="53"/>
        <v>#DIV/0!</v>
      </c>
      <c r="DF54" s="177" t="e">
        <f t="shared" si="54"/>
        <v>#DIV/0!</v>
      </c>
      <c r="DG54" s="166" t="e">
        <f t="shared" si="55"/>
        <v>#DIV/0!</v>
      </c>
      <c r="DH54" s="166" t="e">
        <f t="shared" si="56"/>
        <v>#DIV/0!</v>
      </c>
      <c r="DI54" s="166" t="e">
        <f t="shared" si="57"/>
        <v>#DIV/0!</v>
      </c>
      <c r="DJ54" s="166" t="e">
        <f t="shared" si="58"/>
        <v>#DIV/0!</v>
      </c>
      <c r="DK54" s="166" t="e">
        <f t="shared" si="59"/>
        <v>#DIV/0!</v>
      </c>
      <c r="DL54" s="166" t="e">
        <f t="shared" si="60"/>
        <v>#DIV/0!</v>
      </c>
      <c r="DM54" s="166" t="e">
        <f t="shared" si="61"/>
        <v>#DIV/0!</v>
      </c>
      <c r="DN54" s="166" t="e">
        <f t="shared" si="62"/>
        <v>#DIV/0!</v>
      </c>
      <c r="DO54" s="166" t="e">
        <f t="shared" si="63"/>
        <v>#DIV/0!</v>
      </c>
      <c r="DP54" s="177" t="e">
        <f t="shared" si="64"/>
        <v>#DIV/0!</v>
      </c>
      <c r="DQ54" s="166" t="e">
        <f t="shared" si="65"/>
        <v>#DIV/0!</v>
      </c>
      <c r="DR54" s="166" t="e">
        <f t="shared" si="66"/>
        <v>#DIV/0!</v>
      </c>
      <c r="DS54" s="166" t="e">
        <f t="shared" si="67"/>
        <v>#DIV/0!</v>
      </c>
      <c r="DT54" s="166" t="e">
        <f t="shared" si="68"/>
        <v>#DIV/0!</v>
      </c>
      <c r="DU54" s="166" t="e">
        <f t="shared" si="69"/>
        <v>#DIV/0!</v>
      </c>
      <c r="DV54" s="166" t="e">
        <f t="shared" si="70"/>
        <v>#DIV/0!</v>
      </c>
      <c r="DW54" s="166" t="e">
        <f t="shared" si="71"/>
        <v>#DIV/0!</v>
      </c>
      <c r="DX54" s="166" t="e">
        <f t="shared" si="72"/>
        <v>#DIV/0!</v>
      </c>
      <c r="DY54" s="166" t="e">
        <f t="shared" si="73"/>
        <v>#DIV/0!</v>
      </c>
      <c r="DZ54" s="178" t="e">
        <f t="shared" si="74"/>
        <v>#DIV/0!</v>
      </c>
      <c r="EA54" s="177" t="e">
        <f t="shared" si="75"/>
        <v>#DIV/0!</v>
      </c>
      <c r="EB54" s="166" t="e">
        <f t="shared" si="76"/>
        <v>#DIV/0!</v>
      </c>
      <c r="EC54" s="166" t="e">
        <f t="shared" si="77"/>
        <v>#DIV/0!</v>
      </c>
      <c r="ED54" s="166" t="e">
        <f t="shared" si="78"/>
        <v>#DIV/0!</v>
      </c>
      <c r="EE54" s="166" t="e">
        <f t="shared" si="79"/>
        <v>#DIV/0!</v>
      </c>
      <c r="EF54" s="166" t="e">
        <f t="shared" si="80"/>
        <v>#DIV/0!</v>
      </c>
      <c r="EG54" s="166" t="e">
        <f t="shared" si="81"/>
        <v>#DIV/0!</v>
      </c>
      <c r="EH54" s="166" t="e">
        <f t="shared" si="82"/>
        <v>#DIV/0!</v>
      </c>
      <c r="EI54" s="166" t="e">
        <f t="shared" si="83"/>
        <v>#DIV/0!</v>
      </c>
      <c r="EJ54" s="166" t="e">
        <f t="shared" si="84"/>
        <v>#DIV/0!</v>
      </c>
      <c r="EK54" s="177" t="e">
        <f t="shared" si="85"/>
        <v>#DIV/0!</v>
      </c>
      <c r="EL54" s="166" t="e">
        <f t="shared" si="86"/>
        <v>#DIV/0!</v>
      </c>
      <c r="EM54" s="166" t="e">
        <f t="shared" si="87"/>
        <v>#DIV/0!</v>
      </c>
      <c r="EN54" s="166" t="e">
        <f t="shared" si="88"/>
        <v>#DIV/0!</v>
      </c>
      <c r="EO54" s="276" t="e">
        <f t="shared" si="89"/>
        <v>#DIV/0!</v>
      </c>
      <c r="EP54" s="166" t="e">
        <f t="shared" si="90"/>
        <v>#DIV/0!</v>
      </c>
      <c r="EQ54" s="166" t="e">
        <f t="shared" si="91"/>
        <v>#DIV/0!</v>
      </c>
      <c r="ER54" s="166" t="e">
        <f t="shared" si="92"/>
        <v>#DIV/0!</v>
      </c>
      <c r="ES54" s="166" t="e">
        <f t="shared" si="93"/>
        <v>#DIV/0!</v>
      </c>
      <c r="ET54" s="179" t="e">
        <f t="shared" si="94"/>
        <v>#DIV/0!</v>
      </c>
      <c r="EW54" s="1713"/>
      <c r="EX54" s="195" t="e">
        <f t="shared" si="98"/>
        <v>#DIV/0!</v>
      </c>
      <c r="EY54" s="278" t="e">
        <f t="shared" si="99"/>
        <v>#DIV/0!</v>
      </c>
      <c r="EZ54" s="278" t="e">
        <f t="shared" si="100"/>
        <v>#DIV/0!</v>
      </c>
      <c r="FA54" s="278" t="e">
        <f t="shared" si="101"/>
        <v>#DIV/0!</v>
      </c>
      <c r="FB54" s="278" t="e">
        <f t="shared" si="102"/>
        <v>#DIV/0!</v>
      </c>
      <c r="FC54" s="278" t="e">
        <f t="shared" si="103"/>
        <v>#DIV/0!</v>
      </c>
      <c r="FD54" s="278" t="e">
        <f t="shared" si="104"/>
        <v>#DIV/0!</v>
      </c>
      <c r="FE54" s="278" t="e">
        <f t="shared" si="105"/>
        <v>#DIV/0!</v>
      </c>
      <c r="FF54" s="278" t="e">
        <f t="shared" si="106"/>
        <v>#DIV/0!</v>
      </c>
      <c r="FG54" s="278" t="e">
        <f t="shared" si="107"/>
        <v>#DIV/0!</v>
      </c>
      <c r="FH54" s="278" t="e">
        <f t="shared" si="108"/>
        <v>#DIV/0!</v>
      </c>
      <c r="FI54" s="279" t="e">
        <f t="shared" si="109"/>
        <v>#DIV/0!</v>
      </c>
      <c r="FJ54" s="200" t="e">
        <f t="shared" si="110"/>
        <v>#DIV/0!</v>
      </c>
      <c r="FK54" s="201" t="e">
        <f t="shared" si="111"/>
        <v>#DIV/0!</v>
      </c>
      <c r="FL54" s="201" t="e">
        <f t="shared" si="112"/>
        <v>#DIV/0!</v>
      </c>
      <c r="FM54" s="201" t="e">
        <f t="shared" si="113"/>
        <v>#DIV/0!</v>
      </c>
      <c r="FN54" s="201" t="e">
        <f t="shared" si="114"/>
        <v>#DIV/0!</v>
      </c>
      <c r="FO54" s="201" t="e">
        <f t="shared" si="115"/>
        <v>#DIV/0!</v>
      </c>
      <c r="FP54" s="201" t="e">
        <f t="shared" si="116"/>
        <v>#DIV/0!</v>
      </c>
      <c r="FQ54" s="201" t="e">
        <f t="shared" si="117"/>
        <v>#DIV/0!</v>
      </c>
      <c r="FR54" s="201" t="e">
        <f t="shared" si="118"/>
        <v>#DIV/0!</v>
      </c>
      <c r="FS54" s="201" t="e">
        <f t="shared" si="119"/>
        <v>#DIV/0!</v>
      </c>
      <c r="FT54" s="280" t="e">
        <f t="shared" si="120"/>
        <v>#DIV/0!</v>
      </c>
      <c r="FU54" s="281" t="e">
        <f t="shared" si="121"/>
        <v>#DIV/0!</v>
      </c>
      <c r="FV54" s="197" t="e">
        <f t="shared" si="122"/>
        <v>#DIV/0!</v>
      </c>
      <c r="FW54" s="197" t="e">
        <f t="shared" si="123"/>
        <v>#DIV/0!</v>
      </c>
      <c r="FX54" s="197" t="e">
        <f t="shared" si="124"/>
        <v>#DIV/0!</v>
      </c>
      <c r="FY54" s="197" t="e">
        <f t="shared" si="125"/>
        <v>#DIV/0!</v>
      </c>
      <c r="FZ54" s="197" t="e">
        <f t="shared" si="126"/>
        <v>#DIV/0!</v>
      </c>
      <c r="GA54" s="197" t="e">
        <f t="shared" si="127"/>
        <v>#DIV/0!</v>
      </c>
      <c r="GB54" s="197" t="e">
        <f t="shared" si="128"/>
        <v>#DIV/0!</v>
      </c>
      <c r="GC54" s="197" t="e">
        <f t="shared" si="129"/>
        <v>#DIV/0!</v>
      </c>
      <c r="GD54" s="198" t="e">
        <f t="shared" si="130"/>
        <v>#DIV/0!</v>
      </c>
    </row>
    <row r="55" spans="1:186" ht="15.75" customHeight="1" x14ac:dyDescent="0.15">
      <c r="A55" s="191">
        <v>94</v>
      </c>
      <c r="B55" s="273"/>
      <c r="C55" s="274"/>
      <c r="D55" s="274"/>
      <c r="E55" s="274"/>
      <c r="F55" s="274"/>
      <c r="G55" s="275"/>
      <c r="H55" s="275"/>
      <c r="I55" s="275"/>
      <c r="J55" s="275"/>
      <c r="K55" s="275"/>
      <c r="L55" s="166">
        <v>0</v>
      </c>
      <c r="M55" s="166">
        <v>0</v>
      </c>
      <c r="N55" s="166">
        <v>0</v>
      </c>
      <c r="O55" s="166">
        <v>0</v>
      </c>
      <c r="P55" s="166">
        <v>0</v>
      </c>
      <c r="Q55" s="166">
        <v>0</v>
      </c>
      <c r="R55" s="166">
        <v>0</v>
      </c>
      <c r="S55" s="166">
        <v>0</v>
      </c>
      <c r="T55" s="166">
        <v>0</v>
      </c>
      <c r="U55" s="166">
        <v>0</v>
      </c>
      <c r="V55" s="172">
        <f t="shared" si="6"/>
        <v>0</v>
      </c>
      <c r="W55" s="168">
        <f t="shared" si="7"/>
        <v>0</v>
      </c>
      <c r="X55" s="169">
        <v>0</v>
      </c>
      <c r="Y55" s="170">
        <v>0</v>
      </c>
      <c r="Z55" s="170">
        <v>0</v>
      </c>
      <c r="AA55" s="170">
        <v>0</v>
      </c>
      <c r="AB55" s="170">
        <v>0</v>
      </c>
      <c r="AC55" s="170">
        <v>0</v>
      </c>
      <c r="AD55" s="170">
        <v>0</v>
      </c>
      <c r="AE55" s="170">
        <v>0</v>
      </c>
      <c r="AF55" s="170">
        <v>0</v>
      </c>
      <c r="AG55" s="170">
        <v>0</v>
      </c>
      <c r="AH55" s="169">
        <v>0</v>
      </c>
      <c r="AI55" s="170">
        <v>0</v>
      </c>
      <c r="AJ55" s="170">
        <v>0</v>
      </c>
      <c r="AK55" s="170">
        <v>0</v>
      </c>
      <c r="AL55" s="170">
        <v>0</v>
      </c>
      <c r="AM55" s="170">
        <v>0</v>
      </c>
      <c r="AN55" s="170">
        <v>0</v>
      </c>
      <c r="AO55" s="170">
        <v>0</v>
      </c>
      <c r="AP55" s="170">
        <v>0</v>
      </c>
      <c r="AQ55" s="170">
        <v>0</v>
      </c>
      <c r="AR55" s="171">
        <f t="shared" si="8"/>
        <v>0</v>
      </c>
      <c r="AS55" s="169">
        <v>0</v>
      </c>
      <c r="AT55" s="170">
        <v>0</v>
      </c>
      <c r="AU55" s="170">
        <v>0</v>
      </c>
      <c r="AV55" s="170">
        <v>0</v>
      </c>
      <c r="AW55" s="170">
        <v>0</v>
      </c>
      <c r="AX55" s="170">
        <v>0</v>
      </c>
      <c r="AY55" s="170">
        <v>0</v>
      </c>
      <c r="AZ55" s="170">
        <v>0</v>
      </c>
      <c r="BA55" s="170">
        <v>0</v>
      </c>
      <c r="BB55" s="170">
        <v>0</v>
      </c>
      <c r="BC55" s="169">
        <v>0</v>
      </c>
      <c r="BD55" s="170">
        <v>0</v>
      </c>
      <c r="BE55" s="170">
        <v>0</v>
      </c>
      <c r="BF55" s="170">
        <v>0</v>
      </c>
      <c r="BG55" s="170">
        <v>0</v>
      </c>
      <c r="BH55" s="170">
        <v>0</v>
      </c>
      <c r="BI55" s="170">
        <v>0</v>
      </c>
      <c r="BJ55" s="170">
        <v>0</v>
      </c>
      <c r="BK55" s="170">
        <v>0</v>
      </c>
      <c r="BL55" s="170">
        <v>0</v>
      </c>
      <c r="BM55" s="172" t="e">
        <f t="shared" si="9"/>
        <v>#DIV/0!</v>
      </c>
      <c r="BN55" s="271" t="e">
        <f t="shared" si="10"/>
        <v>#DIV/0!</v>
      </c>
      <c r="BO55" s="169" t="e">
        <f t="shared" si="11"/>
        <v>#DIV/0!</v>
      </c>
      <c r="BP55" s="170" t="e">
        <f t="shared" si="12"/>
        <v>#DIV/0!</v>
      </c>
      <c r="BQ55" s="170" t="e">
        <f t="shared" si="13"/>
        <v>#DIV/0!</v>
      </c>
      <c r="BR55" s="170" t="e">
        <f t="shared" si="14"/>
        <v>#DIV/0!</v>
      </c>
      <c r="BS55" s="170" t="e">
        <f t="shared" si="15"/>
        <v>#DIV/0!</v>
      </c>
      <c r="BT55" s="170" t="e">
        <f t="shared" si="16"/>
        <v>#DIV/0!</v>
      </c>
      <c r="BU55" s="170" t="e">
        <f t="shared" si="17"/>
        <v>#DIV/0!</v>
      </c>
      <c r="BV55" s="170" t="e">
        <f t="shared" si="18"/>
        <v>#DIV/0!</v>
      </c>
      <c r="BW55" s="170" t="e">
        <f t="shared" si="19"/>
        <v>#DIV/0!</v>
      </c>
      <c r="BX55" s="170" t="e">
        <f t="shared" si="20"/>
        <v>#DIV/0!</v>
      </c>
      <c r="BY55" s="169" t="e">
        <f t="shared" si="21"/>
        <v>#DIV/0!</v>
      </c>
      <c r="BZ55" s="170" t="e">
        <f t="shared" si="22"/>
        <v>#DIV/0!</v>
      </c>
      <c r="CA55" s="170" t="e">
        <f t="shared" si="23"/>
        <v>#DIV/0!</v>
      </c>
      <c r="CB55" s="170" t="e">
        <f t="shared" si="24"/>
        <v>#DIV/0!</v>
      </c>
      <c r="CC55" s="170" t="e">
        <f t="shared" si="25"/>
        <v>#DIV/0!</v>
      </c>
      <c r="CD55" s="170" t="e">
        <f t="shared" si="26"/>
        <v>#DIV/0!</v>
      </c>
      <c r="CE55" s="170" t="e">
        <f t="shared" si="27"/>
        <v>#DIV/0!</v>
      </c>
      <c r="CF55" s="170" t="e">
        <f t="shared" si="28"/>
        <v>#DIV/0!</v>
      </c>
      <c r="CG55" s="170" t="e">
        <f t="shared" si="29"/>
        <v>#DIV/0!</v>
      </c>
      <c r="CH55" s="170" t="e">
        <f t="shared" si="30"/>
        <v>#DIV/0!</v>
      </c>
      <c r="CI55" s="174" t="e">
        <f t="shared" si="31"/>
        <v>#DIV/0!</v>
      </c>
      <c r="CJ55" s="169" t="e">
        <f t="shared" si="32"/>
        <v>#DIV/0!</v>
      </c>
      <c r="CK55" s="170" t="e">
        <f t="shared" si="33"/>
        <v>#DIV/0!</v>
      </c>
      <c r="CL55" s="170" t="e">
        <f t="shared" si="34"/>
        <v>#DIV/0!</v>
      </c>
      <c r="CM55" s="170" t="e">
        <f t="shared" si="35"/>
        <v>#DIV/0!</v>
      </c>
      <c r="CN55" s="170" t="e">
        <f t="shared" si="36"/>
        <v>#DIV/0!</v>
      </c>
      <c r="CO55" s="170" t="e">
        <f t="shared" si="37"/>
        <v>#DIV/0!</v>
      </c>
      <c r="CP55" s="170" t="e">
        <f t="shared" si="38"/>
        <v>#DIV/0!</v>
      </c>
      <c r="CQ55" s="170" t="e">
        <f t="shared" si="39"/>
        <v>#DIV/0!</v>
      </c>
      <c r="CR55" s="170" t="e">
        <f t="shared" si="40"/>
        <v>#DIV/0!</v>
      </c>
      <c r="CS55" s="170" t="e">
        <f t="shared" si="41"/>
        <v>#DIV/0!</v>
      </c>
      <c r="CT55" s="169" t="e">
        <f t="shared" si="42"/>
        <v>#DIV/0!</v>
      </c>
      <c r="CU55" s="170" t="e">
        <f t="shared" si="43"/>
        <v>#DIV/0!</v>
      </c>
      <c r="CV55" s="170" t="e">
        <f t="shared" si="44"/>
        <v>#DIV/0!</v>
      </c>
      <c r="CW55" s="170" t="e">
        <f t="shared" si="45"/>
        <v>#DIV/0!</v>
      </c>
      <c r="CX55" s="170" t="e">
        <f t="shared" si="46"/>
        <v>#DIV/0!</v>
      </c>
      <c r="CY55" s="170" t="e">
        <f t="shared" si="47"/>
        <v>#DIV/0!</v>
      </c>
      <c r="CZ55" s="170" t="e">
        <f t="shared" si="48"/>
        <v>#DIV/0!</v>
      </c>
      <c r="DA55" s="170" t="e">
        <f t="shared" si="49"/>
        <v>#DIV/0!</v>
      </c>
      <c r="DB55" s="170" t="e">
        <f t="shared" si="50"/>
        <v>#DIV/0!</v>
      </c>
      <c r="DC55" s="170" t="e">
        <f t="shared" si="51"/>
        <v>#DIV/0!</v>
      </c>
      <c r="DD55" s="175" t="e">
        <f t="shared" si="52"/>
        <v>#DIV/0!</v>
      </c>
      <c r="DE55" s="176" t="e">
        <f t="shared" si="53"/>
        <v>#DIV/0!</v>
      </c>
      <c r="DF55" s="177" t="e">
        <f t="shared" si="54"/>
        <v>#DIV/0!</v>
      </c>
      <c r="DG55" s="166" t="e">
        <f t="shared" si="55"/>
        <v>#DIV/0!</v>
      </c>
      <c r="DH55" s="166" t="e">
        <f t="shared" si="56"/>
        <v>#DIV/0!</v>
      </c>
      <c r="DI55" s="166" t="e">
        <f t="shared" si="57"/>
        <v>#DIV/0!</v>
      </c>
      <c r="DJ55" s="166" t="e">
        <f t="shared" si="58"/>
        <v>#DIV/0!</v>
      </c>
      <c r="DK55" s="166" t="e">
        <f t="shared" si="59"/>
        <v>#DIV/0!</v>
      </c>
      <c r="DL55" s="166" t="e">
        <f t="shared" si="60"/>
        <v>#DIV/0!</v>
      </c>
      <c r="DM55" s="166" t="e">
        <f t="shared" si="61"/>
        <v>#DIV/0!</v>
      </c>
      <c r="DN55" s="166" t="e">
        <f t="shared" si="62"/>
        <v>#DIV/0!</v>
      </c>
      <c r="DO55" s="166" t="e">
        <f t="shared" si="63"/>
        <v>#DIV/0!</v>
      </c>
      <c r="DP55" s="177" t="e">
        <f t="shared" si="64"/>
        <v>#DIV/0!</v>
      </c>
      <c r="DQ55" s="166" t="e">
        <f t="shared" si="65"/>
        <v>#DIV/0!</v>
      </c>
      <c r="DR55" s="166" t="e">
        <f t="shared" si="66"/>
        <v>#DIV/0!</v>
      </c>
      <c r="DS55" s="166" t="e">
        <f t="shared" si="67"/>
        <v>#DIV/0!</v>
      </c>
      <c r="DT55" s="166" t="e">
        <f t="shared" si="68"/>
        <v>#DIV/0!</v>
      </c>
      <c r="DU55" s="166" t="e">
        <f t="shared" si="69"/>
        <v>#DIV/0!</v>
      </c>
      <c r="DV55" s="166" t="e">
        <f t="shared" si="70"/>
        <v>#DIV/0!</v>
      </c>
      <c r="DW55" s="166" t="e">
        <f t="shared" si="71"/>
        <v>#DIV/0!</v>
      </c>
      <c r="DX55" s="166" t="e">
        <f t="shared" si="72"/>
        <v>#DIV/0!</v>
      </c>
      <c r="DY55" s="166" t="e">
        <f t="shared" si="73"/>
        <v>#DIV/0!</v>
      </c>
      <c r="DZ55" s="178" t="e">
        <f t="shared" si="74"/>
        <v>#DIV/0!</v>
      </c>
      <c r="EA55" s="177" t="e">
        <f t="shared" si="75"/>
        <v>#DIV/0!</v>
      </c>
      <c r="EB55" s="166" t="e">
        <f t="shared" si="76"/>
        <v>#DIV/0!</v>
      </c>
      <c r="EC55" s="166" t="e">
        <f t="shared" si="77"/>
        <v>#DIV/0!</v>
      </c>
      <c r="ED55" s="166" t="e">
        <f t="shared" si="78"/>
        <v>#DIV/0!</v>
      </c>
      <c r="EE55" s="166" t="e">
        <f t="shared" si="79"/>
        <v>#DIV/0!</v>
      </c>
      <c r="EF55" s="166" t="e">
        <f t="shared" si="80"/>
        <v>#DIV/0!</v>
      </c>
      <c r="EG55" s="166" t="e">
        <f t="shared" si="81"/>
        <v>#DIV/0!</v>
      </c>
      <c r="EH55" s="166" t="e">
        <f t="shared" si="82"/>
        <v>#DIV/0!</v>
      </c>
      <c r="EI55" s="166" t="e">
        <f t="shared" si="83"/>
        <v>#DIV/0!</v>
      </c>
      <c r="EJ55" s="166" t="e">
        <f t="shared" si="84"/>
        <v>#DIV/0!</v>
      </c>
      <c r="EK55" s="177" t="e">
        <f t="shared" si="85"/>
        <v>#DIV/0!</v>
      </c>
      <c r="EL55" s="166" t="e">
        <f t="shared" si="86"/>
        <v>#DIV/0!</v>
      </c>
      <c r="EM55" s="166" t="e">
        <f t="shared" si="87"/>
        <v>#DIV/0!</v>
      </c>
      <c r="EN55" s="166" t="e">
        <f t="shared" si="88"/>
        <v>#DIV/0!</v>
      </c>
      <c r="EO55" s="276" t="e">
        <f t="shared" si="89"/>
        <v>#DIV/0!</v>
      </c>
      <c r="EP55" s="166" t="e">
        <f t="shared" si="90"/>
        <v>#DIV/0!</v>
      </c>
      <c r="EQ55" s="166" t="e">
        <f t="shared" si="91"/>
        <v>#DIV/0!</v>
      </c>
      <c r="ER55" s="166" t="e">
        <f t="shared" si="92"/>
        <v>#DIV/0!</v>
      </c>
      <c r="ES55" s="166" t="e">
        <f t="shared" si="93"/>
        <v>#DIV/0!</v>
      </c>
      <c r="ET55" s="179" t="e">
        <f t="shared" si="94"/>
        <v>#DIV/0!</v>
      </c>
      <c r="EW55" s="1713"/>
      <c r="EX55" s="195" t="e">
        <f t="shared" si="98"/>
        <v>#DIV/0!</v>
      </c>
      <c r="EY55" s="278" t="e">
        <f t="shared" si="99"/>
        <v>#DIV/0!</v>
      </c>
      <c r="EZ55" s="278" t="e">
        <f t="shared" si="100"/>
        <v>#DIV/0!</v>
      </c>
      <c r="FA55" s="278" t="e">
        <f t="shared" si="101"/>
        <v>#DIV/0!</v>
      </c>
      <c r="FB55" s="278" t="e">
        <f t="shared" si="102"/>
        <v>#DIV/0!</v>
      </c>
      <c r="FC55" s="278" t="e">
        <f t="shared" si="103"/>
        <v>#DIV/0!</v>
      </c>
      <c r="FD55" s="278" t="e">
        <f t="shared" si="104"/>
        <v>#DIV/0!</v>
      </c>
      <c r="FE55" s="278" t="e">
        <f t="shared" si="105"/>
        <v>#DIV/0!</v>
      </c>
      <c r="FF55" s="278" t="e">
        <f t="shared" si="106"/>
        <v>#DIV/0!</v>
      </c>
      <c r="FG55" s="278" t="e">
        <f t="shared" si="107"/>
        <v>#DIV/0!</v>
      </c>
      <c r="FH55" s="278" t="e">
        <f t="shared" si="108"/>
        <v>#DIV/0!</v>
      </c>
      <c r="FI55" s="279" t="e">
        <f t="shared" si="109"/>
        <v>#DIV/0!</v>
      </c>
      <c r="FJ55" s="200" t="e">
        <f t="shared" si="110"/>
        <v>#DIV/0!</v>
      </c>
      <c r="FK55" s="201" t="e">
        <f t="shared" si="111"/>
        <v>#DIV/0!</v>
      </c>
      <c r="FL55" s="201" t="e">
        <f t="shared" si="112"/>
        <v>#DIV/0!</v>
      </c>
      <c r="FM55" s="201" t="e">
        <f t="shared" si="113"/>
        <v>#DIV/0!</v>
      </c>
      <c r="FN55" s="201" t="e">
        <f t="shared" si="114"/>
        <v>#DIV/0!</v>
      </c>
      <c r="FO55" s="201" t="e">
        <f t="shared" si="115"/>
        <v>#DIV/0!</v>
      </c>
      <c r="FP55" s="201" t="e">
        <f t="shared" si="116"/>
        <v>#DIV/0!</v>
      </c>
      <c r="FQ55" s="201" t="e">
        <f t="shared" si="117"/>
        <v>#DIV/0!</v>
      </c>
      <c r="FR55" s="201" t="e">
        <f t="shared" si="118"/>
        <v>#DIV/0!</v>
      </c>
      <c r="FS55" s="201" t="e">
        <f t="shared" si="119"/>
        <v>#DIV/0!</v>
      </c>
      <c r="FT55" s="280" t="e">
        <f t="shared" si="120"/>
        <v>#DIV/0!</v>
      </c>
      <c r="FU55" s="281" t="e">
        <f t="shared" si="121"/>
        <v>#DIV/0!</v>
      </c>
      <c r="FV55" s="197" t="e">
        <f t="shared" si="122"/>
        <v>#DIV/0!</v>
      </c>
      <c r="FW55" s="197" t="e">
        <f t="shared" si="123"/>
        <v>#DIV/0!</v>
      </c>
      <c r="FX55" s="197" t="e">
        <f t="shared" si="124"/>
        <v>#DIV/0!</v>
      </c>
      <c r="FY55" s="197" t="e">
        <f t="shared" si="125"/>
        <v>#DIV/0!</v>
      </c>
      <c r="FZ55" s="197" t="e">
        <f t="shared" si="126"/>
        <v>#DIV/0!</v>
      </c>
      <c r="GA55" s="197" t="e">
        <f t="shared" si="127"/>
        <v>#DIV/0!</v>
      </c>
      <c r="GB55" s="197" t="e">
        <f t="shared" si="128"/>
        <v>#DIV/0!</v>
      </c>
      <c r="GC55" s="197" t="e">
        <f t="shared" si="129"/>
        <v>#DIV/0!</v>
      </c>
      <c r="GD55" s="198" t="e">
        <f t="shared" si="130"/>
        <v>#DIV/0!</v>
      </c>
    </row>
    <row r="56" spans="1:186" ht="15.75" customHeight="1" x14ac:dyDescent="0.15">
      <c r="A56" s="191">
        <v>96</v>
      </c>
      <c r="B56" s="273"/>
      <c r="C56" s="274"/>
      <c r="D56" s="274"/>
      <c r="E56" s="274"/>
      <c r="F56" s="274"/>
      <c r="G56" s="275"/>
      <c r="H56" s="275"/>
      <c r="I56" s="275"/>
      <c r="J56" s="275"/>
      <c r="K56" s="275"/>
      <c r="L56" s="166">
        <v>0</v>
      </c>
      <c r="M56" s="166">
        <v>0</v>
      </c>
      <c r="N56" s="166">
        <v>0</v>
      </c>
      <c r="O56" s="166">
        <v>0</v>
      </c>
      <c r="P56" s="166">
        <v>0</v>
      </c>
      <c r="Q56" s="166">
        <v>0</v>
      </c>
      <c r="R56" s="166">
        <v>0</v>
      </c>
      <c r="S56" s="166">
        <v>0</v>
      </c>
      <c r="T56" s="166">
        <v>0</v>
      </c>
      <c r="U56" s="166">
        <v>0</v>
      </c>
      <c r="V56" s="172">
        <f t="shared" si="6"/>
        <v>0</v>
      </c>
      <c r="W56" s="168">
        <f t="shared" si="7"/>
        <v>0</v>
      </c>
      <c r="X56" s="169">
        <v>0</v>
      </c>
      <c r="Y56" s="170">
        <v>0</v>
      </c>
      <c r="Z56" s="170">
        <v>0</v>
      </c>
      <c r="AA56" s="170">
        <v>0</v>
      </c>
      <c r="AB56" s="170">
        <v>0</v>
      </c>
      <c r="AC56" s="170">
        <v>0</v>
      </c>
      <c r="AD56" s="170">
        <v>0</v>
      </c>
      <c r="AE56" s="170">
        <v>0</v>
      </c>
      <c r="AF56" s="170">
        <v>0</v>
      </c>
      <c r="AG56" s="170">
        <v>0</v>
      </c>
      <c r="AH56" s="169">
        <v>0</v>
      </c>
      <c r="AI56" s="170">
        <v>0</v>
      </c>
      <c r="AJ56" s="170">
        <v>0</v>
      </c>
      <c r="AK56" s="170">
        <v>0</v>
      </c>
      <c r="AL56" s="170">
        <v>0</v>
      </c>
      <c r="AM56" s="170">
        <v>0</v>
      </c>
      <c r="AN56" s="170">
        <v>0</v>
      </c>
      <c r="AO56" s="170">
        <v>0</v>
      </c>
      <c r="AP56" s="170">
        <v>0</v>
      </c>
      <c r="AQ56" s="170">
        <v>0</v>
      </c>
      <c r="AR56" s="171">
        <f t="shared" si="8"/>
        <v>0</v>
      </c>
      <c r="AS56" s="169">
        <v>0</v>
      </c>
      <c r="AT56" s="170">
        <v>0</v>
      </c>
      <c r="AU56" s="170">
        <v>0</v>
      </c>
      <c r="AV56" s="170">
        <v>0</v>
      </c>
      <c r="AW56" s="170">
        <v>0</v>
      </c>
      <c r="AX56" s="170">
        <v>0</v>
      </c>
      <c r="AY56" s="170">
        <v>0</v>
      </c>
      <c r="AZ56" s="170">
        <v>0</v>
      </c>
      <c r="BA56" s="170">
        <v>0</v>
      </c>
      <c r="BB56" s="170">
        <v>0</v>
      </c>
      <c r="BC56" s="169">
        <v>0</v>
      </c>
      <c r="BD56" s="170">
        <v>0</v>
      </c>
      <c r="BE56" s="170">
        <v>0</v>
      </c>
      <c r="BF56" s="170">
        <v>0</v>
      </c>
      <c r="BG56" s="170">
        <v>0</v>
      </c>
      <c r="BH56" s="170">
        <v>0</v>
      </c>
      <c r="BI56" s="170">
        <v>0</v>
      </c>
      <c r="BJ56" s="170">
        <v>0</v>
      </c>
      <c r="BK56" s="170">
        <v>0</v>
      </c>
      <c r="BL56" s="170">
        <v>0</v>
      </c>
      <c r="BM56" s="172" t="e">
        <f t="shared" si="9"/>
        <v>#DIV/0!</v>
      </c>
      <c r="BN56" s="271" t="e">
        <f t="shared" si="10"/>
        <v>#DIV/0!</v>
      </c>
      <c r="BO56" s="169" t="e">
        <f t="shared" si="11"/>
        <v>#DIV/0!</v>
      </c>
      <c r="BP56" s="170" t="e">
        <f t="shared" si="12"/>
        <v>#DIV/0!</v>
      </c>
      <c r="BQ56" s="170" t="e">
        <f t="shared" si="13"/>
        <v>#DIV/0!</v>
      </c>
      <c r="BR56" s="170" t="e">
        <f t="shared" si="14"/>
        <v>#DIV/0!</v>
      </c>
      <c r="BS56" s="170" t="e">
        <f t="shared" si="15"/>
        <v>#DIV/0!</v>
      </c>
      <c r="BT56" s="170" t="e">
        <f t="shared" si="16"/>
        <v>#DIV/0!</v>
      </c>
      <c r="BU56" s="170" t="e">
        <f t="shared" si="17"/>
        <v>#DIV/0!</v>
      </c>
      <c r="BV56" s="170" t="e">
        <f t="shared" si="18"/>
        <v>#DIV/0!</v>
      </c>
      <c r="BW56" s="170" t="e">
        <f t="shared" si="19"/>
        <v>#DIV/0!</v>
      </c>
      <c r="BX56" s="170" t="e">
        <f t="shared" si="20"/>
        <v>#DIV/0!</v>
      </c>
      <c r="BY56" s="169" t="e">
        <f t="shared" si="21"/>
        <v>#DIV/0!</v>
      </c>
      <c r="BZ56" s="170" t="e">
        <f t="shared" si="22"/>
        <v>#DIV/0!</v>
      </c>
      <c r="CA56" s="170" t="e">
        <f t="shared" si="23"/>
        <v>#DIV/0!</v>
      </c>
      <c r="CB56" s="170" t="e">
        <f t="shared" si="24"/>
        <v>#DIV/0!</v>
      </c>
      <c r="CC56" s="170" t="e">
        <f t="shared" si="25"/>
        <v>#DIV/0!</v>
      </c>
      <c r="CD56" s="170" t="e">
        <f t="shared" si="26"/>
        <v>#DIV/0!</v>
      </c>
      <c r="CE56" s="170" t="e">
        <f t="shared" si="27"/>
        <v>#DIV/0!</v>
      </c>
      <c r="CF56" s="170" t="e">
        <f t="shared" si="28"/>
        <v>#DIV/0!</v>
      </c>
      <c r="CG56" s="170" t="e">
        <f t="shared" si="29"/>
        <v>#DIV/0!</v>
      </c>
      <c r="CH56" s="170" t="e">
        <f t="shared" si="30"/>
        <v>#DIV/0!</v>
      </c>
      <c r="CI56" s="174" t="e">
        <f t="shared" si="31"/>
        <v>#DIV/0!</v>
      </c>
      <c r="CJ56" s="169" t="e">
        <f t="shared" si="32"/>
        <v>#DIV/0!</v>
      </c>
      <c r="CK56" s="170" t="e">
        <f t="shared" si="33"/>
        <v>#DIV/0!</v>
      </c>
      <c r="CL56" s="170" t="e">
        <f t="shared" si="34"/>
        <v>#DIV/0!</v>
      </c>
      <c r="CM56" s="170" t="e">
        <f t="shared" si="35"/>
        <v>#DIV/0!</v>
      </c>
      <c r="CN56" s="170" t="e">
        <f t="shared" si="36"/>
        <v>#DIV/0!</v>
      </c>
      <c r="CO56" s="170" t="e">
        <f t="shared" si="37"/>
        <v>#DIV/0!</v>
      </c>
      <c r="CP56" s="170" t="e">
        <f t="shared" si="38"/>
        <v>#DIV/0!</v>
      </c>
      <c r="CQ56" s="170" t="e">
        <f t="shared" si="39"/>
        <v>#DIV/0!</v>
      </c>
      <c r="CR56" s="170" t="e">
        <f t="shared" si="40"/>
        <v>#DIV/0!</v>
      </c>
      <c r="CS56" s="170" t="e">
        <f t="shared" si="41"/>
        <v>#DIV/0!</v>
      </c>
      <c r="CT56" s="169" t="e">
        <f t="shared" si="42"/>
        <v>#DIV/0!</v>
      </c>
      <c r="CU56" s="170" t="e">
        <f t="shared" si="43"/>
        <v>#DIV/0!</v>
      </c>
      <c r="CV56" s="170" t="e">
        <f t="shared" si="44"/>
        <v>#DIV/0!</v>
      </c>
      <c r="CW56" s="170" t="e">
        <f t="shared" si="45"/>
        <v>#DIV/0!</v>
      </c>
      <c r="CX56" s="170" t="e">
        <f t="shared" si="46"/>
        <v>#DIV/0!</v>
      </c>
      <c r="CY56" s="170" t="e">
        <f t="shared" si="47"/>
        <v>#DIV/0!</v>
      </c>
      <c r="CZ56" s="170" t="e">
        <f t="shared" si="48"/>
        <v>#DIV/0!</v>
      </c>
      <c r="DA56" s="170" t="e">
        <f t="shared" si="49"/>
        <v>#DIV/0!</v>
      </c>
      <c r="DB56" s="170" t="e">
        <f t="shared" si="50"/>
        <v>#DIV/0!</v>
      </c>
      <c r="DC56" s="170" t="e">
        <f t="shared" si="51"/>
        <v>#DIV/0!</v>
      </c>
      <c r="DD56" s="175" t="e">
        <f t="shared" si="52"/>
        <v>#DIV/0!</v>
      </c>
      <c r="DE56" s="176" t="e">
        <f t="shared" si="53"/>
        <v>#DIV/0!</v>
      </c>
      <c r="DF56" s="177" t="e">
        <f t="shared" si="54"/>
        <v>#DIV/0!</v>
      </c>
      <c r="DG56" s="166" t="e">
        <f t="shared" si="55"/>
        <v>#DIV/0!</v>
      </c>
      <c r="DH56" s="166" t="e">
        <f t="shared" si="56"/>
        <v>#DIV/0!</v>
      </c>
      <c r="DI56" s="166" t="e">
        <f t="shared" si="57"/>
        <v>#DIV/0!</v>
      </c>
      <c r="DJ56" s="166" t="e">
        <f t="shared" si="58"/>
        <v>#DIV/0!</v>
      </c>
      <c r="DK56" s="166" t="e">
        <f t="shared" si="59"/>
        <v>#DIV/0!</v>
      </c>
      <c r="DL56" s="166" t="e">
        <f t="shared" si="60"/>
        <v>#DIV/0!</v>
      </c>
      <c r="DM56" s="166" t="e">
        <f t="shared" si="61"/>
        <v>#DIV/0!</v>
      </c>
      <c r="DN56" s="166" t="e">
        <f t="shared" si="62"/>
        <v>#DIV/0!</v>
      </c>
      <c r="DO56" s="166" t="e">
        <f t="shared" si="63"/>
        <v>#DIV/0!</v>
      </c>
      <c r="DP56" s="177" t="e">
        <f t="shared" si="64"/>
        <v>#DIV/0!</v>
      </c>
      <c r="DQ56" s="166" t="e">
        <f t="shared" si="65"/>
        <v>#DIV/0!</v>
      </c>
      <c r="DR56" s="166" t="e">
        <f t="shared" si="66"/>
        <v>#DIV/0!</v>
      </c>
      <c r="DS56" s="166" t="e">
        <f t="shared" si="67"/>
        <v>#DIV/0!</v>
      </c>
      <c r="DT56" s="166" t="e">
        <f t="shared" si="68"/>
        <v>#DIV/0!</v>
      </c>
      <c r="DU56" s="166" t="e">
        <f t="shared" si="69"/>
        <v>#DIV/0!</v>
      </c>
      <c r="DV56" s="166" t="e">
        <f t="shared" si="70"/>
        <v>#DIV/0!</v>
      </c>
      <c r="DW56" s="166" t="e">
        <f t="shared" si="71"/>
        <v>#DIV/0!</v>
      </c>
      <c r="DX56" s="166" t="e">
        <f t="shared" si="72"/>
        <v>#DIV/0!</v>
      </c>
      <c r="DY56" s="166" t="e">
        <f t="shared" si="73"/>
        <v>#DIV/0!</v>
      </c>
      <c r="DZ56" s="178" t="e">
        <f t="shared" si="74"/>
        <v>#DIV/0!</v>
      </c>
      <c r="EA56" s="177" t="e">
        <f t="shared" si="75"/>
        <v>#DIV/0!</v>
      </c>
      <c r="EB56" s="166" t="e">
        <f t="shared" si="76"/>
        <v>#DIV/0!</v>
      </c>
      <c r="EC56" s="166" t="e">
        <f t="shared" si="77"/>
        <v>#DIV/0!</v>
      </c>
      <c r="ED56" s="166" t="e">
        <f t="shared" si="78"/>
        <v>#DIV/0!</v>
      </c>
      <c r="EE56" s="166" t="e">
        <f t="shared" si="79"/>
        <v>#DIV/0!</v>
      </c>
      <c r="EF56" s="166" t="e">
        <f t="shared" si="80"/>
        <v>#DIV/0!</v>
      </c>
      <c r="EG56" s="166" t="e">
        <f t="shared" si="81"/>
        <v>#DIV/0!</v>
      </c>
      <c r="EH56" s="166" t="e">
        <f t="shared" si="82"/>
        <v>#DIV/0!</v>
      </c>
      <c r="EI56" s="166" t="e">
        <f t="shared" si="83"/>
        <v>#DIV/0!</v>
      </c>
      <c r="EJ56" s="166" t="e">
        <f t="shared" si="84"/>
        <v>#DIV/0!</v>
      </c>
      <c r="EK56" s="177" t="e">
        <f t="shared" si="85"/>
        <v>#DIV/0!</v>
      </c>
      <c r="EL56" s="166" t="e">
        <f t="shared" si="86"/>
        <v>#DIV/0!</v>
      </c>
      <c r="EM56" s="166" t="e">
        <f t="shared" si="87"/>
        <v>#DIV/0!</v>
      </c>
      <c r="EN56" s="166" t="e">
        <f t="shared" si="88"/>
        <v>#DIV/0!</v>
      </c>
      <c r="EO56" s="276" t="e">
        <f t="shared" si="89"/>
        <v>#DIV/0!</v>
      </c>
      <c r="EP56" s="166" t="e">
        <f t="shared" si="90"/>
        <v>#DIV/0!</v>
      </c>
      <c r="EQ56" s="166" t="e">
        <f t="shared" si="91"/>
        <v>#DIV/0!</v>
      </c>
      <c r="ER56" s="166" t="e">
        <f t="shared" si="92"/>
        <v>#DIV/0!</v>
      </c>
      <c r="ES56" s="166" t="e">
        <f t="shared" si="93"/>
        <v>#DIV/0!</v>
      </c>
      <c r="ET56" s="179" t="e">
        <f t="shared" si="94"/>
        <v>#DIV/0!</v>
      </c>
      <c r="EW56" s="1713"/>
      <c r="EX56" s="195" t="e">
        <f t="shared" si="98"/>
        <v>#DIV/0!</v>
      </c>
      <c r="EY56" s="278" t="e">
        <f t="shared" si="99"/>
        <v>#DIV/0!</v>
      </c>
      <c r="EZ56" s="278" t="e">
        <f t="shared" si="100"/>
        <v>#DIV/0!</v>
      </c>
      <c r="FA56" s="278" t="e">
        <f t="shared" si="101"/>
        <v>#DIV/0!</v>
      </c>
      <c r="FB56" s="278" t="e">
        <f t="shared" si="102"/>
        <v>#DIV/0!</v>
      </c>
      <c r="FC56" s="278" t="e">
        <f t="shared" si="103"/>
        <v>#DIV/0!</v>
      </c>
      <c r="FD56" s="278" t="e">
        <f t="shared" si="104"/>
        <v>#DIV/0!</v>
      </c>
      <c r="FE56" s="278" t="e">
        <f t="shared" si="105"/>
        <v>#DIV/0!</v>
      </c>
      <c r="FF56" s="278" t="e">
        <f t="shared" si="106"/>
        <v>#DIV/0!</v>
      </c>
      <c r="FG56" s="278" t="e">
        <f t="shared" si="107"/>
        <v>#DIV/0!</v>
      </c>
      <c r="FH56" s="278" t="e">
        <f t="shared" si="108"/>
        <v>#DIV/0!</v>
      </c>
      <c r="FI56" s="279" t="e">
        <f t="shared" si="109"/>
        <v>#DIV/0!</v>
      </c>
      <c r="FJ56" s="200" t="e">
        <f t="shared" si="110"/>
        <v>#DIV/0!</v>
      </c>
      <c r="FK56" s="201" t="e">
        <f t="shared" si="111"/>
        <v>#DIV/0!</v>
      </c>
      <c r="FL56" s="201" t="e">
        <f t="shared" si="112"/>
        <v>#DIV/0!</v>
      </c>
      <c r="FM56" s="201" t="e">
        <f t="shared" si="113"/>
        <v>#DIV/0!</v>
      </c>
      <c r="FN56" s="201" t="e">
        <f t="shared" si="114"/>
        <v>#DIV/0!</v>
      </c>
      <c r="FO56" s="201" t="e">
        <f t="shared" si="115"/>
        <v>#DIV/0!</v>
      </c>
      <c r="FP56" s="201" t="e">
        <f t="shared" si="116"/>
        <v>#DIV/0!</v>
      </c>
      <c r="FQ56" s="201" t="e">
        <f t="shared" si="117"/>
        <v>#DIV/0!</v>
      </c>
      <c r="FR56" s="201" t="e">
        <f t="shared" si="118"/>
        <v>#DIV/0!</v>
      </c>
      <c r="FS56" s="201" t="e">
        <f t="shared" si="119"/>
        <v>#DIV/0!</v>
      </c>
      <c r="FT56" s="280" t="e">
        <f t="shared" si="120"/>
        <v>#DIV/0!</v>
      </c>
      <c r="FU56" s="281" t="e">
        <f t="shared" si="121"/>
        <v>#DIV/0!</v>
      </c>
      <c r="FV56" s="197" t="e">
        <f t="shared" si="122"/>
        <v>#DIV/0!</v>
      </c>
      <c r="FW56" s="197" t="e">
        <f t="shared" si="123"/>
        <v>#DIV/0!</v>
      </c>
      <c r="FX56" s="197" t="e">
        <f t="shared" si="124"/>
        <v>#DIV/0!</v>
      </c>
      <c r="FY56" s="197" t="e">
        <f t="shared" si="125"/>
        <v>#DIV/0!</v>
      </c>
      <c r="FZ56" s="197" t="e">
        <f t="shared" si="126"/>
        <v>#DIV/0!</v>
      </c>
      <c r="GA56" s="197" t="e">
        <f t="shared" si="127"/>
        <v>#DIV/0!</v>
      </c>
      <c r="GB56" s="197" t="e">
        <f t="shared" si="128"/>
        <v>#DIV/0!</v>
      </c>
      <c r="GC56" s="197" t="e">
        <f t="shared" si="129"/>
        <v>#DIV/0!</v>
      </c>
      <c r="GD56" s="198" t="e">
        <f t="shared" si="130"/>
        <v>#DIV/0!</v>
      </c>
    </row>
    <row r="57" spans="1:186" ht="15.75" customHeight="1" x14ac:dyDescent="0.15">
      <c r="A57" s="191">
        <v>98</v>
      </c>
      <c r="B57" s="273"/>
      <c r="C57" s="274"/>
      <c r="D57" s="274"/>
      <c r="E57" s="274"/>
      <c r="F57" s="274"/>
      <c r="G57" s="275"/>
      <c r="H57" s="275"/>
      <c r="I57" s="275"/>
      <c r="J57" s="275"/>
      <c r="K57" s="275"/>
      <c r="L57" s="166">
        <v>0</v>
      </c>
      <c r="M57" s="166">
        <v>0</v>
      </c>
      <c r="N57" s="166">
        <v>0</v>
      </c>
      <c r="O57" s="166">
        <v>0</v>
      </c>
      <c r="P57" s="166">
        <v>0</v>
      </c>
      <c r="Q57" s="166">
        <v>0</v>
      </c>
      <c r="R57" s="166">
        <v>0</v>
      </c>
      <c r="S57" s="166">
        <v>0</v>
      </c>
      <c r="T57" s="166">
        <v>0</v>
      </c>
      <c r="U57" s="166">
        <v>0</v>
      </c>
      <c r="V57" s="172">
        <f t="shared" si="6"/>
        <v>0</v>
      </c>
      <c r="W57" s="168">
        <f t="shared" si="7"/>
        <v>0</v>
      </c>
      <c r="X57" s="169">
        <v>0</v>
      </c>
      <c r="Y57" s="170">
        <v>0</v>
      </c>
      <c r="Z57" s="170">
        <v>0</v>
      </c>
      <c r="AA57" s="170">
        <v>0</v>
      </c>
      <c r="AB57" s="170">
        <v>0</v>
      </c>
      <c r="AC57" s="170">
        <v>0</v>
      </c>
      <c r="AD57" s="170">
        <v>0</v>
      </c>
      <c r="AE57" s="170">
        <v>0</v>
      </c>
      <c r="AF57" s="170">
        <v>0</v>
      </c>
      <c r="AG57" s="170">
        <v>0</v>
      </c>
      <c r="AH57" s="169">
        <v>0</v>
      </c>
      <c r="AI57" s="170">
        <v>0</v>
      </c>
      <c r="AJ57" s="170">
        <v>0</v>
      </c>
      <c r="AK57" s="170">
        <v>0</v>
      </c>
      <c r="AL57" s="170">
        <v>0</v>
      </c>
      <c r="AM57" s="170">
        <v>0</v>
      </c>
      <c r="AN57" s="170">
        <v>0</v>
      </c>
      <c r="AO57" s="170">
        <v>0</v>
      </c>
      <c r="AP57" s="170">
        <v>0</v>
      </c>
      <c r="AQ57" s="170">
        <v>0</v>
      </c>
      <c r="AR57" s="171">
        <f t="shared" si="8"/>
        <v>0</v>
      </c>
      <c r="AS57" s="169">
        <v>0</v>
      </c>
      <c r="AT57" s="170">
        <v>0</v>
      </c>
      <c r="AU57" s="170">
        <v>0</v>
      </c>
      <c r="AV57" s="170">
        <v>0</v>
      </c>
      <c r="AW57" s="170">
        <v>0</v>
      </c>
      <c r="AX57" s="170">
        <v>0</v>
      </c>
      <c r="AY57" s="170">
        <v>0</v>
      </c>
      <c r="AZ57" s="170">
        <v>0</v>
      </c>
      <c r="BA57" s="170">
        <v>0</v>
      </c>
      <c r="BB57" s="170">
        <v>0</v>
      </c>
      <c r="BC57" s="169">
        <v>0</v>
      </c>
      <c r="BD57" s="170">
        <v>0</v>
      </c>
      <c r="BE57" s="170">
        <v>0</v>
      </c>
      <c r="BF57" s="170">
        <v>0</v>
      </c>
      <c r="BG57" s="170">
        <v>0</v>
      </c>
      <c r="BH57" s="170">
        <v>0</v>
      </c>
      <c r="BI57" s="170">
        <v>0</v>
      </c>
      <c r="BJ57" s="170">
        <v>0</v>
      </c>
      <c r="BK57" s="170">
        <v>0</v>
      </c>
      <c r="BL57" s="170">
        <v>0</v>
      </c>
      <c r="BM57" s="172" t="e">
        <f t="shared" si="9"/>
        <v>#DIV/0!</v>
      </c>
      <c r="BN57" s="271" t="e">
        <f t="shared" si="10"/>
        <v>#DIV/0!</v>
      </c>
      <c r="BO57" s="169" t="e">
        <f t="shared" si="11"/>
        <v>#DIV/0!</v>
      </c>
      <c r="BP57" s="170" t="e">
        <f t="shared" si="12"/>
        <v>#DIV/0!</v>
      </c>
      <c r="BQ57" s="170" t="e">
        <f t="shared" si="13"/>
        <v>#DIV/0!</v>
      </c>
      <c r="BR57" s="170" t="e">
        <f t="shared" si="14"/>
        <v>#DIV/0!</v>
      </c>
      <c r="BS57" s="170" t="e">
        <f t="shared" si="15"/>
        <v>#DIV/0!</v>
      </c>
      <c r="BT57" s="170" t="e">
        <f t="shared" si="16"/>
        <v>#DIV/0!</v>
      </c>
      <c r="BU57" s="170" t="e">
        <f t="shared" si="17"/>
        <v>#DIV/0!</v>
      </c>
      <c r="BV57" s="170" t="e">
        <f t="shared" si="18"/>
        <v>#DIV/0!</v>
      </c>
      <c r="BW57" s="170" t="e">
        <f t="shared" si="19"/>
        <v>#DIV/0!</v>
      </c>
      <c r="BX57" s="170" t="e">
        <f t="shared" si="20"/>
        <v>#DIV/0!</v>
      </c>
      <c r="BY57" s="169" t="e">
        <f t="shared" si="21"/>
        <v>#DIV/0!</v>
      </c>
      <c r="BZ57" s="170" t="e">
        <f t="shared" si="22"/>
        <v>#DIV/0!</v>
      </c>
      <c r="CA57" s="170" t="e">
        <f t="shared" si="23"/>
        <v>#DIV/0!</v>
      </c>
      <c r="CB57" s="170" t="e">
        <f t="shared" si="24"/>
        <v>#DIV/0!</v>
      </c>
      <c r="CC57" s="170" t="e">
        <f t="shared" si="25"/>
        <v>#DIV/0!</v>
      </c>
      <c r="CD57" s="170" t="e">
        <f t="shared" si="26"/>
        <v>#DIV/0!</v>
      </c>
      <c r="CE57" s="170" t="e">
        <f t="shared" si="27"/>
        <v>#DIV/0!</v>
      </c>
      <c r="CF57" s="170" t="e">
        <f t="shared" si="28"/>
        <v>#DIV/0!</v>
      </c>
      <c r="CG57" s="170" t="e">
        <f t="shared" si="29"/>
        <v>#DIV/0!</v>
      </c>
      <c r="CH57" s="170" t="e">
        <f t="shared" si="30"/>
        <v>#DIV/0!</v>
      </c>
      <c r="CI57" s="174" t="e">
        <f t="shared" si="31"/>
        <v>#DIV/0!</v>
      </c>
      <c r="CJ57" s="169" t="e">
        <f t="shared" si="32"/>
        <v>#DIV/0!</v>
      </c>
      <c r="CK57" s="170" t="e">
        <f t="shared" si="33"/>
        <v>#DIV/0!</v>
      </c>
      <c r="CL57" s="170" t="e">
        <f t="shared" si="34"/>
        <v>#DIV/0!</v>
      </c>
      <c r="CM57" s="170" t="e">
        <f t="shared" si="35"/>
        <v>#DIV/0!</v>
      </c>
      <c r="CN57" s="170" t="e">
        <f t="shared" si="36"/>
        <v>#DIV/0!</v>
      </c>
      <c r="CO57" s="170" t="e">
        <f t="shared" si="37"/>
        <v>#DIV/0!</v>
      </c>
      <c r="CP57" s="170" t="e">
        <f t="shared" si="38"/>
        <v>#DIV/0!</v>
      </c>
      <c r="CQ57" s="170" t="e">
        <f t="shared" si="39"/>
        <v>#DIV/0!</v>
      </c>
      <c r="CR57" s="170" t="e">
        <f t="shared" si="40"/>
        <v>#DIV/0!</v>
      </c>
      <c r="CS57" s="170" t="e">
        <f t="shared" si="41"/>
        <v>#DIV/0!</v>
      </c>
      <c r="CT57" s="169" t="e">
        <f t="shared" si="42"/>
        <v>#DIV/0!</v>
      </c>
      <c r="CU57" s="170" t="e">
        <f t="shared" si="43"/>
        <v>#DIV/0!</v>
      </c>
      <c r="CV57" s="170" t="e">
        <f t="shared" si="44"/>
        <v>#DIV/0!</v>
      </c>
      <c r="CW57" s="170" t="e">
        <f t="shared" si="45"/>
        <v>#DIV/0!</v>
      </c>
      <c r="CX57" s="170" t="e">
        <f t="shared" si="46"/>
        <v>#DIV/0!</v>
      </c>
      <c r="CY57" s="170" t="e">
        <f t="shared" si="47"/>
        <v>#DIV/0!</v>
      </c>
      <c r="CZ57" s="170" t="e">
        <f t="shared" si="48"/>
        <v>#DIV/0!</v>
      </c>
      <c r="DA57" s="170" t="e">
        <f t="shared" si="49"/>
        <v>#DIV/0!</v>
      </c>
      <c r="DB57" s="170" t="e">
        <f t="shared" si="50"/>
        <v>#DIV/0!</v>
      </c>
      <c r="DC57" s="170" t="e">
        <f t="shared" si="51"/>
        <v>#DIV/0!</v>
      </c>
      <c r="DD57" s="175" t="e">
        <f t="shared" si="52"/>
        <v>#DIV/0!</v>
      </c>
      <c r="DE57" s="176" t="e">
        <f t="shared" si="53"/>
        <v>#DIV/0!</v>
      </c>
      <c r="DF57" s="177" t="e">
        <f t="shared" si="54"/>
        <v>#DIV/0!</v>
      </c>
      <c r="DG57" s="166" t="e">
        <f t="shared" si="55"/>
        <v>#DIV/0!</v>
      </c>
      <c r="DH57" s="166" t="e">
        <f t="shared" si="56"/>
        <v>#DIV/0!</v>
      </c>
      <c r="DI57" s="166" t="e">
        <f t="shared" si="57"/>
        <v>#DIV/0!</v>
      </c>
      <c r="DJ57" s="166" t="e">
        <f t="shared" si="58"/>
        <v>#DIV/0!</v>
      </c>
      <c r="DK57" s="166" t="e">
        <f t="shared" si="59"/>
        <v>#DIV/0!</v>
      </c>
      <c r="DL57" s="166" t="e">
        <f t="shared" si="60"/>
        <v>#DIV/0!</v>
      </c>
      <c r="DM57" s="166" t="e">
        <f t="shared" si="61"/>
        <v>#DIV/0!</v>
      </c>
      <c r="DN57" s="166" t="e">
        <f t="shared" si="62"/>
        <v>#DIV/0!</v>
      </c>
      <c r="DO57" s="166" t="e">
        <f t="shared" si="63"/>
        <v>#DIV/0!</v>
      </c>
      <c r="DP57" s="177" t="e">
        <f t="shared" si="64"/>
        <v>#DIV/0!</v>
      </c>
      <c r="DQ57" s="166" t="e">
        <f t="shared" si="65"/>
        <v>#DIV/0!</v>
      </c>
      <c r="DR57" s="166" t="e">
        <f t="shared" si="66"/>
        <v>#DIV/0!</v>
      </c>
      <c r="DS57" s="166" t="e">
        <f t="shared" si="67"/>
        <v>#DIV/0!</v>
      </c>
      <c r="DT57" s="166" t="e">
        <f t="shared" si="68"/>
        <v>#DIV/0!</v>
      </c>
      <c r="DU57" s="166" t="e">
        <f t="shared" si="69"/>
        <v>#DIV/0!</v>
      </c>
      <c r="DV57" s="166" t="e">
        <f t="shared" si="70"/>
        <v>#DIV/0!</v>
      </c>
      <c r="DW57" s="166" t="e">
        <f t="shared" si="71"/>
        <v>#DIV/0!</v>
      </c>
      <c r="DX57" s="166" t="e">
        <f t="shared" si="72"/>
        <v>#DIV/0!</v>
      </c>
      <c r="DY57" s="166" t="e">
        <f t="shared" si="73"/>
        <v>#DIV/0!</v>
      </c>
      <c r="DZ57" s="178" t="e">
        <f t="shared" si="74"/>
        <v>#DIV/0!</v>
      </c>
      <c r="EA57" s="177" t="e">
        <f t="shared" si="75"/>
        <v>#DIV/0!</v>
      </c>
      <c r="EB57" s="166" t="e">
        <f t="shared" si="76"/>
        <v>#DIV/0!</v>
      </c>
      <c r="EC57" s="166" t="e">
        <f t="shared" si="77"/>
        <v>#DIV/0!</v>
      </c>
      <c r="ED57" s="166" t="e">
        <f t="shared" si="78"/>
        <v>#DIV/0!</v>
      </c>
      <c r="EE57" s="166" t="e">
        <f t="shared" si="79"/>
        <v>#DIV/0!</v>
      </c>
      <c r="EF57" s="166" t="e">
        <f t="shared" si="80"/>
        <v>#DIV/0!</v>
      </c>
      <c r="EG57" s="166" t="e">
        <f t="shared" si="81"/>
        <v>#DIV/0!</v>
      </c>
      <c r="EH57" s="166" t="e">
        <f t="shared" si="82"/>
        <v>#DIV/0!</v>
      </c>
      <c r="EI57" s="166" t="e">
        <f t="shared" si="83"/>
        <v>#DIV/0!</v>
      </c>
      <c r="EJ57" s="166" t="e">
        <f t="shared" si="84"/>
        <v>#DIV/0!</v>
      </c>
      <c r="EK57" s="177" t="e">
        <f t="shared" si="85"/>
        <v>#DIV/0!</v>
      </c>
      <c r="EL57" s="166" t="e">
        <f t="shared" si="86"/>
        <v>#DIV/0!</v>
      </c>
      <c r="EM57" s="166" t="e">
        <f t="shared" si="87"/>
        <v>#DIV/0!</v>
      </c>
      <c r="EN57" s="166" t="e">
        <f t="shared" si="88"/>
        <v>#DIV/0!</v>
      </c>
      <c r="EO57" s="276" t="e">
        <f t="shared" si="89"/>
        <v>#DIV/0!</v>
      </c>
      <c r="EP57" s="166" t="e">
        <f t="shared" si="90"/>
        <v>#DIV/0!</v>
      </c>
      <c r="EQ57" s="166" t="e">
        <f t="shared" si="91"/>
        <v>#DIV/0!</v>
      </c>
      <c r="ER57" s="166" t="e">
        <f t="shared" si="92"/>
        <v>#DIV/0!</v>
      </c>
      <c r="ES57" s="166" t="e">
        <f t="shared" si="93"/>
        <v>#DIV/0!</v>
      </c>
      <c r="ET57" s="179" t="e">
        <f t="shared" si="94"/>
        <v>#DIV/0!</v>
      </c>
      <c r="EW57" s="1713"/>
      <c r="EX57" s="195" t="e">
        <f t="shared" si="98"/>
        <v>#DIV/0!</v>
      </c>
      <c r="EY57" s="278" t="e">
        <f t="shared" si="99"/>
        <v>#DIV/0!</v>
      </c>
      <c r="EZ57" s="278" t="e">
        <f t="shared" si="100"/>
        <v>#DIV/0!</v>
      </c>
      <c r="FA57" s="278" t="e">
        <f t="shared" si="101"/>
        <v>#DIV/0!</v>
      </c>
      <c r="FB57" s="278" t="e">
        <f t="shared" si="102"/>
        <v>#DIV/0!</v>
      </c>
      <c r="FC57" s="278" t="e">
        <f t="shared" si="103"/>
        <v>#DIV/0!</v>
      </c>
      <c r="FD57" s="278" t="e">
        <f t="shared" si="104"/>
        <v>#DIV/0!</v>
      </c>
      <c r="FE57" s="278" t="e">
        <f t="shared" si="105"/>
        <v>#DIV/0!</v>
      </c>
      <c r="FF57" s="278" t="e">
        <f t="shared" si="106"/>
        <v>#DIV/0!</v>
      </c>
      <c r="FG57" s="278" t="e">
        <f t="shared" si="107"/>
        <v>#DIV/0!</v>
      </c>
      <c r="FH57" s="278" t="e">
        <f t="shared" si="108"/>
        <v>#DIV/0!</v>
      </c>
      <c r="FI57" s="279" t="e">
        <f t="shared" si="109"/>
        <v>#DIV/0!</v>
      </c>
      <c r="FJ57" s="200" t="e">
        <f t="shared" si="110"/>
        <v>#DIV/0!</v>
      </c>
      <c r="FK57" s="201" t="e">
        <f t="shared" si="111"/>
        <v>#DIV/0!</v>
      </c>
      <c r="FL57" s="201" t="e">
        <f t="shared" si="112"/>
        <v>#DIV/0!</v>
      </c>
      <c r="FM57" s="201" t="e">
        <f t="shared" si="113"/>
        <v>#DIV/0!</v>
      </c>
      <c r="FN57" s="201" t="e">
        <f t="shared" si="114"/>
        <v>#DIV/0!</v>
      </c>
      <c r="FO57" s="201" t="e">
        <f t="shared" si="115"/>
        <v>#DIV/0!</v>
      </c>
      <c r="FP57" s="201" t="e">
        <f t="shared" si="116"/>
        <v>#DIV/0!</v>
      </c>
      <c r="FQ57" s="201" t="e">
        <f t="shared" si="117"/>
        <v>#DIV/0!</v>
      </c>
      <c r="FR57" s="201" t="e">
        <f t="shared" si="118"/>
        <v>#DIV/0!</v>
      </c>
      <c r="FS57" s="201" t="e">
        <f t="shared" si="119"/>
        <v>#DIV/0!</v>
      </c>
      <c r="FT57" s="280" t="e">
        <f t="shared" si="120"/>
        <v>#DIV/0!</v>
      </c>
      <c r="FU57" s="281" t="e">
        <f t="shared" si="121"/>
        <v>#DIV/0!</v>
      </c>
      <c r="FV57" s="197" t="e">
        <f t="shared" si="122"/>
        <v>#DIV/0!</v>
      </c>
      <c r="FW57" s="197" t="e">
        <f t="shared" si="123"/>
        <v>#DIV/0!</v>
      </c>
      <c r="FX57" s="197" t="e">
        <f t="shared" si="124"/>
        <v>#DIV/0!</v>
      </c>
      <c r="FY57" s="197" t="e">
        <f t="shared" si="125"/>
        <v>#DIV/0!</v>
      </c>
      <c r="FZ57" s="197" t="e">
        <f t="shared" si="126"/>
        <v>#DIV/0!</v>
      </c>
      <c r="GA57" s="197" t="e">
        <f t="shared" si="127"/>
        <v>#DIV/0!</v>
      </c>
      <c r="GB57" s="197" t="e">
        <f t="shared" si="128"/>
        <v>#DIV/0!</v>
      </c>
      <c r="GC57" s="197" t="e">
        <f t="shared" si="129"/>
        <v>#DIV/0!</v>
      </c>
      <c r="GD57" s="198" t="e">
        <f t="shared" si="130"/>
        <v>#DIV/0!</v>
      </c>
    </row>
    <row r="58" spans="1:186" ht="15.75" customHeight="1" x14ac:dyDescent="0.15">
      <c r="A58" s="206">
        <v>100</v>
      </c>
      <c r="B58" s="282"/>
      <c r="C58" s="283"/>
      <c r="D58" s="283"/>
      <c r="E58" s="283"/>
      <c r="F58" s="283"/>
      <c r="G58" s="283"/>
      <c r="H58" s="283"/>
      <c r="I58" s="283"/>
      <c r="J58" s="283"/>
      <c r="K58" s="283"/>
      <c r="L58" s="209">
        <v>0</v>
      </c>
      <c r="M58" s="209">
        <v>0</v>
      </c>
      <c r="N58" s="209">
        <v>0</v>
      </c>
      <c r="O58" s="209">
        <v>0</v>
      </c>
      <c r="P58" s="209">
        <v>0</v>
      </c>
      <c r="Q58" s="209">
        <v>0</v>
      </c>
      <c r="R58" s="209">
        <v>0</v>
      </c>
      <c r="S58" s="209">
        <v>0</v>
      </c>
      <c r="T58" s="209">
        <v>0</v>
      </c>
      <c r="U58" s="209">
        <v>0</v>
      </c>
      <c r="V58" s="210">
        <f t="shared" si="6"/>
        <v>0</v>
      </c>
      <c r="W58" s="211">
        <f t="shared" si="7"/>
        <v>0</v>
      </c>
      <c r="X58" s="212">
        <v>0</v>
      </c>
      <c r="Y58" s="213">
        <v>0</v>
      </c>
      <c r="Z58" s="213">
        <v>0</v>
      </c>
      <c r="AA58" s="213">
        <v>0</v>
      </c>
      <c r="AB58" s="213">
        <v>0</v>
      </c>
      <c r="AC58" s="213">
        <v>0</v>
      </c>
      <c r="AD58" s="213">
        <v>0</v>
      </c>
      <c r="AE58" s="213">
        <v>0</v>
      </c>
      <c r="AF58" s="213">
        <v>0</v>
      </c>
      <c r="AG58" s="213">
        <v>0</v>
      </c>
      <c r="AH58" s="212">
        <v>0</v>
      </c>
      <c r="AI58" s="213">
        <v>0</v>
      </c>
      <c r="AJ58" s="213">
        <v>0</v>
      </c>
      <c r="AK58" s="213">
        <v>0</v>
      </c>
      <c r="AL58" s="213">
        <v>0</v>
      </c>
      <c r="AM58" s="213">
        <v>0</v>
      </c>
      <c r="AN58" s="213">
        <v>0</v>
      </c>
      <c r="AO58" s="213">
        <v>0</v>
      </c>
      <c r="AP58" s="213">
        <v>0</v>
      </c>
      <c r="AQ58" s="213">
        <v>0</v>
      </c>
      <c r="AR58" s="284">
        <f t="shared" si="8"/>
        <v>0</v>
      </c>
      <c r="AS58" s="212">
        <v>0</v>
      </c>
      <c r="AT58" s="213">
        <v>0</v>
      </c>
      <c r="AU58" s="213">
        <v>0</v>
      </c>
      <c r="AV58" s="213">
        <v>0</v>
      </c>
      <c r="AW58" s="213">
        <v>0</v>
      </c>
      <c r="AX58" s="213">
        <v>0</v>
      </c>
      <c r="AY58" s="213">
        <v>0</v>
      </c>
      <c r="AZ58" s="213">
        <v>0</v>
      </c>
      <c r="BA58" s="213">
        <v>0</v>
      </c>
      <c r="BB58" s="213">
        <v>0</v>
      </c>
      <c r="BC58" s="212">
        <v>0</v>
      </c>
      <c r="BD58" s="213">
        <v>0</v>
      </c>
      <c r="BE58" s="213">
        <v>0</v>
      </c>
      <c r="BF58" s="213">
        <v>0</v>
      </c>
      <c r="BG58" s="213">
        <v>0</v>
      </c>
      <c r="BH58" s="213">
        <v>0</v>
      </c>
      <c r="BI58" s="213">
        <v>0</v>
      </c>
      <c r="BJ58" s="213">
        <v>0</v>
      </c>
      <c r="BK58" s="213">
        <v>0</v>
      </c>
      <c r="BL58" s="213">
        <v>0</v>
      </c>
      <c r="BM58" s="210" t="e">
        <f t="shared" si="9"/>
        <v>#DIV/0!</v>
      </c>
      <c r="BN58" s="285" t="e">
        <f t="shared" si="10"/>
        <v>#DIV/0!</v>
      </c>
      <c r="BO58" s="212" t="e">
        <f t="shared" si="11"/>
        <v>#DIV/0!</v>
      </c>
      <c r="BP58" s="213" t="e">
        <f t="shared" si="12"/>
        <v>#DIV/0!</v>
      </c>
      <c r="BQ58" s="213" t="e">
        <f t="shared" si="13"/>
        <v>#DIV/0!</v>
      </c>
      <c r="BR58" s="213" t="e">
        <f t="shared" si="14"/>
        <v>#DIV/0!</v>
      </c>
      <c r="BS58" s="213" t="e">
        <f t="shared" si="15"/>
        <v>#DIV/0!</v>
      </c>
      <c r="BT58" s="213" t="e">
        <f t="shared" si="16"/>
        <v>#DIV/0!</v>
      </c>
      <c r="BU58" s="213" t="e">
        <f t="shared" si="17"/>
        <v>#DIV/0!</v>
      </c>
      <c r="BV58" s="213" t="e">
        <f t="shared" si="18"/>
        <v>#DIV/0!</v>
      </c>
      <c r="BW58" s="213" t="e">
        <f t="shared" si="19"/>
        <v>#DIV/0!</v>
      </c>
      <c r="BX58" s="213" t="e">
        <f t="shared" si="20"/>
        <v>#DIV/0!</v>
      </c>
      <c r="BY58" s="212" t="e">
        <f t="shared" si="21"/>
        <v>#DIV/0!</v>
      </c>
      <c r="BZ58" s="213" t="e">
        <f t="shared" si="22"/>
        <v>#DIV/0!</v>
      </c>
      <c r="CA58" s="213" t="e">
        <f t="shared" si="23"/>
        <v>#DIV/0!</v>
      </c>
      <c r="CB58" s="213" t="e">
        <f t="shared" si="24"/>
        <v>#DIV/0!</v>
      </c>
      <c r="CC58" s="213" t="e">
        <f t="shared" si="25"/>
        <v>#DIV/0!</v>
      </c>
      <c r="CD58" s="213" t="e">
        <f t="shared" si="26"/>
        <v>#DIV/0!</v>
      </c>
      <c r="CE58" s="213" t="e">
        <f t="shared" si="27"/>
        <v>#DIV/0!</v>
      </c>
      <c r="CF58" s="213" t="e">
        <f t="shared" si="28"/>
        <v>#DIV/0!</v>
      </c>
      <c r="CG58" s="213" t="e">
        <f t="shared" si="29"/>
        <v>#DIV/0!</v>
      </c>
      <c r="CH58" s="213" t="e">
        <f t="shared" si="30"/>
        <v>#DIV/0!</v>
      </c>
      <c r="CI58" s="214" t="e">
        <f t="shared" si="31"/>
        <v>#DIV/0!</v>
      </c>
      <c r="CJ58" s="212" t="e">
        <f t="shared" si="32"/>
        <v>#DIV/0!</v>
      </c>
      <c r="CK58" s="213" t="e">
        <f t="shared" si="33"/>
        <v>#DIV/0!</v>
      </c>
      <c r="CL58" s="213" t="e">
        <f t="shared" si="34"/>
        <v>#DIV/0!</v>
      </c>
      <c r="CM58" s="213" t="e">
        <f t="shared" si="35"/>
        <v>#DIV/0!</v>
      </c>
      <c r="CN58" s="213" t="e">
        <f t="shared" si="36"/>
        <v>#DIV/0!</v>
      </c>
      <c r="CO58" s="213" t="e">
        <f t="shared" si="37"/>
        <v>#DIV/0!</v>
      </c>
      <c r="CP58" s="213" t="e">
        <f t="shared" si="38"/>
        <v>#DIV/0!</v>
      </c>
      <c r="CQ58" s="213" t="e">
        <f t="shared" si="39"/>
        <v>#DIV/0!</v>
      </c>
      <c r="CR58" s="213" t="e">
        <f t="shared" si="40"/>
        <v>#DIV/0!</v>
      </c>
      <c r="CS58" s="213" t="e">
        <f t="shared" si="41"/>
        <v>#DIV/0!</v>
      </c>
      <c r="CT58" s="212" t="e">
        <f t="shared" si="42"/>
        <v>#DIV/0!</v>
      </c>
      <c r="CU58" s="213" t="e">
        <f t="shared" si="43"/>
        <v>#DIV/0!</v>
      </c>
      <c r="CV58" s="213" t="e">
        <f t="shared" si="44"/>
        <v>#DIV/0!</v>
      </c>
      <c r="CW58" s="213" t="e">
        <f t="shared" si="45"/>
        <v>#DIV/0!</v>
      </c>
      <c r="CX58" s="213" t="e">
        <f t="shared" si="46"/>
        <v>#DIV/0!</v>
      </c>
      <c r="CY58" s="213" t="e">
        <f t="shared" si="47"/>
        <v>#DIV/0!</v>
      </c>
      <c r="CZ58" s="213" t="e">
        <f t="shared" si="48"/>
        <v>#DIV/0!</v>
      </c>
      <c r="DA58" s="213" t="e">
        <f t="shared" si="49"/>
        <v>#DIV/0!</v>
      </c>
      <c r="DB58" s="213" t="e">
        <f t="shared" si="50"/>
        <v>#DIV/0!</v>
      </c>
      <c r="DC58" s="213" t="e">
        <f t="shared" si="51"/>
        <v>#DIV/0!</v>
      </c>
      <c r="DD58" s="216" t="e">
        <f t="shared" si="52"/>
        <v>#DIV/0!</v>
      </c>
      <c r="DE58" s="176" t="e">
        <f t="shared" si="53"/>
        <v>#DIV/0!</v>
      </c>
      <c r="DF58" s="218" t="e">
        <f t="shared" si="54"/>
        <v>#DIV/0!</v>
      </c>
      <c r="DG58" s="209" t="e">
        <f t="shared" si="55"/>
        <v>#DIV/0!</v>
      </c>
      <c r="DH58" s="209" t="e">
        <f t="shared" si="56"/>
        <v>#DIV/0!</v>
      </c>
      <c r="DI58" s="209" t="e">
        <f t="shared" si="57"/>
        <v>#DIV/0!</v>
      </c>
      <c r="DJ58" s="209" t="e">
        <f t="shared" si="58"/>
        <v>#DIV/0!</v>
      </c>
      <c r="DK58" s="166" t="e">
        <f t="shared" si="59"/>
        <v>#DIV/0!</v>
      </c>
      <c r="DL58" s="166" t="e">
        <f t="shared" si="60"/>
        <v>#DIV/0!</v>
      </c>
      <c r="DM58" s="166" t="e">
        <f t="shared" si="61"/>
        <v>#DIV/0!</v>
      </c>
      <c r="DN58" s="166" t="e">
        <f t="shared" si="62"/>
        <v>#DIV/0!</v>
      </c>
      <c r="DO58" s="166" t="e">
        <f t="shared" si="63"/>
        <v>#DIV/0!</v>
      </c>
      <c r="DP58" s="218" t="e">
        <f t="shared" si="64"/>
        <v>#DIV/0!</v>
      </c>
      <c r="DQ58" s="209" t="e">
        <f t="shared" si="65"/>
        <v>#DIV/0!</v>
      </c>
      <c r="DR58" s="209" t="e">
        <f t="shared" si="66"/>
        <v>#DIV/0!</v>
      </c>
      <c r="DS58" s="209" t="e">
        <f t="shared" si="67"/>
        <v>#DIV/0!</v>
      </c>
      <c r="DT58" s="209" t="e">
        <f t="shared" si="68"/>
        <v>#DIV/0!</v>
      </c>
      <c r="DU58" s="166" t="e">
        <f t="shared" si="69"/>
        <v>#DIV/0!</v>
      </c>
      <c r="DV58" s="166" t="e">
        <f t="shared" si="70"/>
        <v>#DIV/0!</v>
      </c>
      <c r="DW58" s="166" t="e">
        <f t="shared" si="71"/>
        <v>#DIV/0!</v>
      </c>
      <c r="DX58" s="166" t="e">
        <f t="shared" si="72"/>
        <v>#DIV/0!</v>
      </c>
      <c r="DY58" s="166" t="e">
        <f t="shared" si="73"/>
        <v>#DIV/0!</v>
      </c>
      <c r="DZ58" s="178" t="e">
        <f t="shared" si="74"/>
        <v>#DIV/0!</v>
      </c>
      <c r="EA58" s="218" t="e">
        <f t="shared" si="75"/>
        <v>#DIV/0!</v>
      </c>
      <c r="EB58" s="209" t="e">
        <f t="shared" si="76"/>
        <v>#DIV/0!</v>
      </c>
      <c r="EC58" s="209" t="e">
        <f t="shared" si="77"/>
        <v>#DIV/0!</v>
      </c>
      <c r="ED58" s="209" t="e">
        <f t="shared" si="78"/>
        <v>#DIV/0!</v>
      </c>
      <c r="EE58" s="209" t="e">
        <f t="shared" si="79"/>
        <v>#DIV/0!</v>
      </c>
      <c r="EF58" s="166" t="e">
        <f t="shared" si="80"/>
        <v>#DIV/0!</v>
      </c>
      <c r="EG58" s="166" t="e">
        <f t="shared" si="81"/>
        <v>#DIV/0!</v>
      </c>
      <c r="EH58" s="166" t="e">
        <f t="shared" si="82"/>
        <v>#DIV/0!</v>
      </c>
      <c r="EI58" s="166" t="e">
        <f t="shared" si="83"/>
        <v>#DIV/0!</v>
      </c>
      <c r="EJ58" s="166" t="e">
        <f t="shared" si="84"/>
        <v>#DIV/0!</v>
      </c>
      <c r="EK58" s="218" t="e">
        <f t="shared" si="85"/>
        <v>#DIV/0!</v>
      </c>
      <c r="EL58" s="209" t="e">
        <f t="shared" si="86"/>
        <v>#DIV/0!</v>
      </c>
      <c r="EM58" s="209" t="e">
        <f t="shared" si="87"/>
        <v>#DIV/0!</v>
      </c>
      <c r="EN58" s="209" t="e">
        <f t="shared" si="88"/>
        <v>#DIV/0!</v>
      </c>
      <c r="EO58" s="209" t="e">
        <f t="shared" si="89"/>
        <v>#DIV/0!</v>
      </c>
      <c r="EP58" s="166" t="e">
        <f t="shared" si="90"/>
        <v>#DIV/0!</v>
      </c>
      <c r="EQ58" s="166" t="e">
        <f t="shared" si="91"/>
        <v>#DIV/0!</v>
      </c>
      <c r="ER58" s="166" t="e">
        <f t="shared" si="92"/>
        <v>#DIV/0!</v>
      </c>
      <c r="ES58" s="166" t="e">
        <f t="shared" si="93"/>
        <v>#DIV/0!</v>
      </c>
      <c r="ET58" s="179" t="e">
        <f t="shared" si="94"/>
        <v>#DIV/0!</v>
      </c>
      <c r="EU58" s="221"/>
      <c r="EV58" s="221"/>
      <c r="EW58" s="1713"/>
      <c r="EX58" s="195" t="e">
        <f t="shared" si="98"/>
        <v>#DIV/0!</v>
      </c>
      <c r="EY58" s="278" t="e">
        <f t="shared" si="99"/>
        <v>#DIV/0!</v>
      </c>
      <c r="EZ58" s="278" t="e">
        <f t="shared" si="100"/>
        <v>#DIV/0!</v>
      </c>
      <c r="FA58" s="278" t="e">
        <f t="shared" si="101"/>
        <v>#DIV/0!</v>
      </c>
      <c r="FB58" s="278" t="e">
        <f t="shared" si="102"/>
        <v>#DIV/0!</v>
      </c>
      <c r="FC58" s="278" t="e">
        <f t="shared" si="103"/>
        <v>#DIV/0!</v>
      </c>
      <c r="FD58" s="278" t="e">
        <f t="shared" si="104"/>
        <v>#DIV/0!</v>
      </c>
      <c r="FE58" s="278" t="e">
        <f t="shared" si="105"/>
        <v>#DIV/0!</v>
      </c>
      <c r="FF58" s="278" t="e">
        <f t="shared" si="106"/>
        <v>#DIV/0!</v>
      </c>
      <c r="FG58" s="278" t="e">
        <f t="shared" si="107"/>
        <v>#DIV/0!</v>
      </c>
      <c r="FH58" s="278" t="e">
        <f t="shared" si="108"/>
        <v>#DIV/0!</v>
      </c>
      <c r="FI58" s="279" t="e">
        <f t="shared" si="109"/>
        <v>#DIV/0!</v>
      </c>
      <c r="FJ58" s="200" t="e">
        <f t="shared" si="110"/>
        <v>#DIV/0!</v>
      </c>
      <c r="FK58" s="201" t="e">
        <f t="shared" si="111"/>
        <v>#DIV/0!</v>
      </c>
      <c r="FL58" s="201" t="e">
        <f t="shared" si="112"/>
        <v>#DIV/0!</v>
      </c>
      <c r="FM58" s="201" t="e">
        <f t="shared" si="113"/>
        <v>#DIV/0!</v>
      </c>
      <c r="FN58" s="201" t="e">
        <f t="shared" si="114"/>
        <v>#DIV/0!</v>
      </c>
      <c r="FO58" s="201" t="e">
        <f t="shared" si="115"/>
        <v>#DIV/0!</v>
      </c>
      <c r="FP58" s="201" t="e">
        <f t="shared" si="116"/>
        <v>#DIV/0!</v>
      </c>
      <c r="FQ58" s="201" t="e">
        <f t="shared" si="117"/>
        <v>#DIV/0!</v>
      </c>
      <c r="FR58" s="201" t="e">
        <f t="shared" si="118"/>
        <v>#DIV/0!</v>
      </c>
      <c r="FS58" s="201" t="e">
        <f t="shared" si="119"/>
        <v>#DIV/0!</v>
      </c>
      <c r="FT58" s="280" t="e">
        <f t="shared" si="120"/>
        <v>#DIV/0!</v>
      </c>
      <c r="FU58" s="281" t="e">
        <f t="shared" si="121"/>
        <v>#DIV/0!</v>
      </c>
      <c r="FV58" s="197" t="e">
        <f t="shared" si="122"/>
        <v>#DIV/0!</v>
      </c>
      <c r="FW58" s="197" t="e">
        <f t="shared" si="123"/>
        <v>#DIV/0!</v>
      </c>
      <c r="FX58" s="197" t="e">
        <f t="shared" si="124"/>
        <v>#DIV/0!</v>
      </c>
      <c r="FY58" s="197" t="e">
        <f t="shared" si="125"/>
        <v>#DIV/0!</v>
      </c>
      <c r="FZ58" s="197" t="e">
        <f t="shared" si="126"/>
        <v>#DIV/0!</v>
      </c>
      <c r="GA58" s="197" t="e">
        <f t="shared" si="127"/>
        <v>#DIV/0!</v>
      </c>
      <c r="GB58" s="197" t="e">
        <f t="shared" si="128"/>
        <v>#DIV/0!</v>
      </c>
      <c r="GC58" s="197" t="e">
        <f t="shared" si="129"/>
        <v>#DIV/0!</v>
      </c>
      <c r="GD58" s="198" t="e">
        <f t="shared" si="130"/>
        <v>#DIV/0!</v>
      </c>
    </row>
    <row r="59" spans="1:186" ht="15.75" customHeight="1" x14ac:dyDescent="0.15">
      <c r="A59" s="222"/>
      <c r="B59" s="222"/>
      <c r="C59" s="222"/>
      <c r="D59" s="222"/>
      <c r="E59" s="222"/>
      <c r="F59" s="222"/>
      <c r="G59" s="222"/>
      <c r="H59" s="222"/>
      <c r="I59" s="222"/>
      <c r="J59" s="222"/>
      <c r="K59" s="222"/>
      <c r="L59" s="222"/>
      <c r="M59" s="222"/>
      <c r="N59" s="222"/>
      <c r="O59" s="222"/>
      <c r="P59" s="222"/>
      <c r="Q59" s="222"/>
      <c r="R59" s="222"/>
      <c r="S59" s="222"/>
      <c r="T59" s="222"/>
      <c r="U59" s="222"/>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4"/>
      <c r="BE59" s="224"/>
      <c r="BF59" s="224"/>
      <c r="BG59" s="224"/>
      <c r="BH59" s="224"/>
      <c r="BI59" s="224"/>
      <c r="BJ59" s="224"/>
      <c r="BK59" s="224"/>
      <c r="BL59" s="224"/>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4"/>
      <c r="CV59" s="224"/>
      <c r="CW59" s="224"/>
      <c r="CX59" s="224"/>
      <c r="CY59" s="224"/>
      <c r="CZ59" s="224"/>
      <c r="DA59" s="224"/>
      <c r="DB59" s="224"/>
      <c r="DC59" s="224"/>
      <c r="DD59" s="225"/>
      <c r="DE59" s="225"/>
      <c r="DF59" s="225"/>
      <c r="DG59" s="225"/>
      <c r="DH59" s="225"/>
      <c r="DI59" s="225"/>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5"/>
      <c r="EH59" s="225"/>
      <c r="EI59" s="225"/>
      <c r="EJ59" s="225"/>
      <c r="EK59" s="225"/>
      <c r="EL59" s="225"/>
      <c r="EM59" s="225"/>
      <c r="EN59" s="225"/>
      <c r="EO59" s="225"/>
      <c r="EP59" s="225"/>
      <c r="EQ59" s="225"/>
      <c r="ER59" s="225"/>
      <c r="ES59" s="225"/>
      <c r="ET59" s="225"/>
      <c r="EW59" s="1713"/>
      <c r="EX59" s="195" t="e">
        <f t="shared" si="98"/>
        <v>#DIV/0!</v>
      </c>
      <c r="EY59" s="286" t="e">
        <f t="shared" si="99"/>
        <v>#DIV/0!</v>
      </c>
      <c r="EZ59" s="286" t="e">
        <f t="shared" si="100"/>
        <v>#DIV/0!</v>
      </c>
      <c r="FA59" s="286" t="e">
        <f t="shared" si="101"/>
        <v>#DIV/0!</v>
      </c>
      <c r="FB59" s="286" t="e">
        <f t="shared" si="102"/>
        <v>#DIV/0!</v>
      </c>
      <c r="FC59" s="278" t="e">
        <f t="shared" si="103"/>
        <v>#DIV/0!</v>
      </c>
      <c r="FD59" s="278" t="e">
        <f t="shared" si="104"/>
        <v>#DIV/0!</v>
      </c>
      <c r="FE59" s="278" t="e">
        <f t="shared" si="105"/>
        <v>#DIV/0!</v>
      </c>
      <c r="FF59" s="278" t="e">
        <f t="shared" si="106"/>
        <v>#DIV/0!</v>
      </c>
      <c r="FG59" s="278" t="e">
        <f t="shared" si="107"/>
        <v>#DIV/0!</v>
      </c>
      <c r="FH59" s="278" t="e">
        <f t="shared" si="108"/>
        <v>#DIV/0!</v>
      </c>
      <c r="FI59" s="287" t="e">
        <f t="shared" si="109"/>
        <v>#DIV/0!</v>
      </c>
      <c r="FJ59" s="231" t="e">
        <f t="shared" si="110"/>
        <v>#DIV/0!</v>
      </c>
      <c r="FK59" s="232" t="e">
        <f t="shared" si="111"/>
        <v>#DIV/0!</v>
      </c>
      <c r="FL59" s="232" t="e">
        <f t="shared" si="112"/>
        <v>#DIV/0!</v>
      </c>
      <c r="FM59" s="232" t="e">
        <f t="shared" si="113"/>
        <v>#DIV/0!</v>
      </c>
      <c r="FN59" s="232" t="e">
        <f t="shared" si="114"/>
        <v>#DIV/0!</v>
      </c>
      <c r="FO59" s="232" t="e">
        <f t="shared" si="115"/>
        <v>#DIV/0!</v>
      </c>
      <c r="FP59" s="232" t="e">
        <f t="shared" si="116"/>
        <v>#DIV/0!</v>
      </c>
      <c r="FQ59" s="232" t="e">
        <f t="shared" si="117"/>
        <v>#DIV/0!</v>
      </c>
      <c r="FR59" s="232" t="e">
        <f t="shared" si="118"/>
        <v>#DIV/0!</v>
      </c>
      <c r="FS59" s="232" t="e">
        <f t="shared" si="119"/>
        <v>#DIV/0!</v>
      </c>
      <c r="FT59" s="280" t="e">
        <f t="shared" si="120"/>
        <v>#DIV/0!</v>
      </c>
      <c r="FU59" s="288" t="e">
        <f t="shared" si="121"/>
        <v>#DIV/0!</v>
      </c>
      <c r="FV59" s="228" t="e">
        <f t="shared" si="122"/>
        <v>#DIV/0!</v>
      </c>
      <c r="FW59" s="228" t="e">
        <f t="shared" si="123"/>
        <v>#DIV/0!</v>
      </c>
      <c r="FX59" s="228" t="e">
        <f t="shared" si="124"/>
        <v>#DIV/0!</v>
      </c>
      <c r="FY59" s="228" t="e">
        <f t="shared" si="125"/>
        <v>#DIV/0!</v>
      </c>
      <c r="FZ59" s="228" t="e">
        <f t="shared" si="126"/>
        <v>#DIV/0!</v>
      </c>
      <c r="GA59" s="228" t="e">
        <f t="shared" si="127"/>
        <v>#DIV/0!</v>
      </c>
      <c r="GB59" s="228" t="e">
        <f t="shared" si="128"/>
        <v>#DIV/0!</v>
      </c>
      <c r="GC59" s="228" t="e">
        <f t="shared" si="129"/>
        <v>#DIV/0!</v>
      </c>
      <c r="GD59" s="229" t="e">
        <f t="shared" si="130"/>
        <v>#DIV/0!</v>
      </c>
    </row>
    <row r="60" spans="1:186" s="107" customFormat="1" ht="15.75" customHeight="1" x14ac:dyDescent="0.15">
      <c r="A60" s="235"/>
      <c r="B60" s="235"/>
      <c r="C60" s="235"/>
      <c r="D60" s="235"/>
      <c r="E60" s="235"/>
      <c r="F60" s="235"/>
      <c r="G60" s="235"/>
      <c r="H60" s="235"/>
      <c r="I60" s="235"/>
      <c r="J60" s="235"/>
      <c r="K60" s="235"/>
      <c r="L60" s="235"/>
      <c r="M60" s="235"/>
      <c r="N60" s="235"/>
      <c r="O60" s="235"/>
      <c r="P60" s="235"/>
      <c r="Q60" s="235"/>
      <c r="R60" s="235"/>
      <c r="S60" s="235"/>
      <c r="T60" s="235"/>
      <c r="U60" s="235"/>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4"/>
      <c r="BD60" s="225"/>
      <c r="BE60" s="225"/>
      <c r="BF60" s="225"/>
      <c r="BG60" s="225"/>
      <c r="BH60" s="225"/>
      <c r="BI60" s="225"/>
      <c r="BJ60" s="225"/>
      <c r="BK60" s="225"/>
      <c r="BL60" s="225"/>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4"/>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row>
    <row r="61" spans="1:186" s="107" customFormat="1" ht="15.75" customHeight="1" x14ac:dyDescent="0.15">
      <c r="A61" s="235"/>
      <c r="B61" s="235"/>
      <c r="C61" s="235"/>
      <c r="D61" s="235"/>
      <c r="E61" s="235"/>
      <c r="F61" s="235"/>
      <c r="G61" s="235"/>
      <c r="H61" s="235"/>
      <c r="I61" s="235"/>
      <c r="J61" s="235"/>
      <c r="K61" s="235"/>
      <c r="L61" s="235"/>
      <c r="M61" s="235"/>
      <c r="N61" s="235"/>
      <c r="O61" s="235"/>
      <c r="P61" s="235"/>
      <c r="Q61" s="235"/>
      <c r="R61" s="235"/>
      <c r="S61" s="235"/>
      <c r="T61" s="235"/>
      <c r="U61" s="235"/>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4"/>
      <c r="BD61" s="225"/>
      <c r="BE61" s="225"/>
      <c r="BF61" s="225"/>
      <c r="BG61" s="225"/>
      <c r="BH61" s="225"/>
      <c r="BI61" s="225"/>
      <c r="BJ61" s="225"/>
      <c r="BK61" s="225"/>
      <c r="BL61" s="225"/>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4"/>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row>
    <row r="62" spans="1:186" s="107" customFormat="1" ht="15.75" customHeight="1" x14ac:dyDescent="0.15">
      <c r="A62" s="235"/>
      <c r="B62" s="235"/>
      <c r="C62" s="235"/>
      <c r="D62" s="235"/>
      <c r="E62" s="235"/>
      <c r="F62" s="235"/>
      <c r="G62" s="235"/>
      <c r="H62" s="235"/>
      <c r="I62" s="235"/>
      <c r="J62" s="235"/>
      <c r="K62" s="235"/>
      <c r="L62" s="235"/>
      <c r="M62" s="235"/>
      <c r="N62" s="235"/>
      <c r="O62" s="235"/>
      <c r="P62" s="235"/>
      <c r="Q62" s="235"/>
      <c r="R62" s="235"/>
      <c r="S62" s="235"/>
      <c r="T62" s="235"/>
      <c r="U62" s="235"/>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4"/>
      <c r="BD62" s="225"/>
      <c r="BE62" s="225"/>
      <c r="BF62" s="225"/>
      <c r="BG62" s="225"/>
      <c r="BH62" s="225"/>
      <c r="BI62" s="225"/>
      <c r="BJ62" s="225"/>
      <c r="BK62" s="225"/>
      <c r="BL62" s="225"/>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4"/>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row>
    <row r="63" spans="1:186" s="107" customFormat="1" ht="15.75" customHeight="1" x14ac:dyDescent="0.15">
      <c r="A63" s="235"/>
      <c r="B63" s="235"/>
      <c r="C63" s="235"/>
      <c r="D63" s="235"/>
      <c r="E63" s="235"/>
      <c r="F63" s="235"/>
      <c r="G63" s="235"/>
      <c r="H63" s="235"/>
      <c r="I63" s="235"/>
      <c r="J63" s="235"/>
      <c r="K63" s="235"/>
      <c r="L63" s="235"/>
      <c r="M63" s="235"/>
      <c r="N63" s="235"/>
      <c r="O63" s="235"/>
      <c r="P63" s="235"/>
      <c r="Q63" s="235"/>
      <c r="R63" s="235"/>
      <c r="S63" s="235"/>
      <c r="T63" s="235"/>
      <c r="U63" s="235"/>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4"/>
      <c r="BD63" s="225"/>
      <c r="BE63" s="225"/>
      <c r="BF63" s="225"/>
      <c r="BG63" s="225"/>
      <c r="BH63" s="225"/>
      <c r="BI63" s="225"/>
      <c r="BJ63" s="225"/>
      <c r="BK63" s="225"/>
      <c r="BL63" s="225"/>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4"/>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row>
    <row r="64" spans="1:186" ht="14.25" x14ac:dyDescent="0.15">
      <c r="M64" s="236"/>
      <c r="N64" s="236"/>
      <c r="O64" s="236"/>
      <c r="P64" s="236"/>
      <c r="Q64" s="236"/>
      <c r="R64" s="236"/>
      <c r="S64" s="236"/>
      <c r="T64" s="236"/>
      <c r="U64" s="236"/>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8"/>
      <c r="BE64" s="238"/>
      <c r="BF64" s="238"/>
      <c r="BG64" s="238"/>
      <c r="BH64" s="238"/>
      <c r="BI64" s="238"/>
      <c r="BJ64" s="238"/>
      <c r="BK64" s="238"/>
      <c r="BL64" s="238"/>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8"/>
      <c r="CV64" s="238"/>
      <c r="CW64" s="238"/>
      <c r="CX64" s="238"/>
      <c r="CY64" s="238"/>
      <c r="CZ64" s="238"/>
      <c r="DA64" s="238"/>
      <c r="DB64" s="238"/>
      <c r="DC64" s="238"/>
      <c r="DD64" s="238"/>
      <c r="DE64" s="238"/>
      <c r="DT64" s="239"/>
      <c r="DU64" s="239"/>
      <c r="DV64" s="239"/>
      <c r="DW64" s="239"/>
      <c r="DX64" s="239"/>
      <c r="DY64" s="239"/>
      <c r="DZ64" s="239"/>
      <c r="EA64" s="239"/>
      <c r="EB64" s="239"/>
      <c r="EC64" s="239"/>
      <c r="ED64" s="239"/>
    </row>
    <row r="65" spans="13:134" ht="14.25" x14ac:dyDescent="0.15">
      <c r="M65" s="236"/>
      <c r="N65" s="236"/>
      <c r="O65" s="236"/>
      <c r="P65" s="236"/>
      <c r="Q65" s="236"/>
      <c r="R65" s="236"/>
      <c r="S65" s="236"/>
      <c r="T65" s="236"/>
      <c r="U65" s="236"/>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8"/>
      <c r="BE65" s="238"/>
      <c r="BF65" s="238"/>
      <c r="BG65" s="238"/>
      <c r="BH65" s="238"/>
      <c r="BI65" s="238"/>
      <c r="BJ65" s="238"/>
      <c r="BK65" s="238"/>
      <c r="BL65" s="238"/>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8"/>
      <c r="CV65" s="238"/>
      <c r="CW65" s="238"/>
      <c r="CX65" s="238"/>
      <c r="CY65" s="238"/>
      <c r="CZ65" s="238"/>
      <c r="DA65" s="238"/>
      <c r="DB65" s="238"/>
      <c r="DC65" s="238"/>
      <c r="DD65" s="238"/>
      <c r="DE65" s="238"/>
      <c r="DT65" s="240"/>
      <c r="DU65" s="240"/>
      <c r="DV65" s="240"/>
      <c r="DW65" s="240"/>
      <c r="DX65" s="240"/>
      <c r="DY65" s="240"/>
      <c r="DZ65" s="240"/>
      <c r="EA65" s="240"/>
      <c r="EB65" s="240"/>
      <c r="EC65" s="240"/>
      <c r="ED65" s="240"/>
    </row>
    <row r="66" spans="13:134" x14ac:dyDescent="0.15">
      <c r="M66" s="236"/>
      <c r="N66" s="236"/>
      <c r="O66" s="236"/>
      <c r="P66" s="236"/>
      <c r="Q66" s="236"/>
      <c r="R66" s="236"/>
      <c r="S66" s="236"/>
      <c r="T66" s="236"/>
      <c r="U66" s="236"/>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8"/>
      <c r="BE66" s="238"/>
      <c r="BF66" s="238"/>
      <c r="BG66" s="238"/>
      <c r="BH66" s="238"/>
      <c r="BI66" s="238"/>
      <c r="BJ66" s="238"/>
      <c r="BK66" s="238"/>
      <c r="BL66" s="238"/>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8"/>
      <c r="CV66" s="238"/>
      <c r="CW66" s="238"/>
      <c r="CX66" s="238"/>
      <c r="CY66" s="238"/>
      <c r="CZ66" s="238"/>
      <c r="DA66" s="238"/>
      <c r="DB66" s="238"/>
      <c r="DC66" s="238"/>
      <c r="DD66" s="238"/>
      <c r="DE66" s="238"/>
    </row>
  </sheetData>
  <sheetProtection selectLockedCells="1" selectUnlockedCells="1"/>
  <mergeCells count="76">
    <mergeCell ref="FT8:GD8"/>
    <mergeCell ref="EW12:EW59"/>
    <mergeCell ref="EW7:EW9"/>
    <mergeCell ref="EX7:GD7"/>
    <mergeCell ref="CI7:DC7"/>
    <mergeCell ref="EK8:ET8"/>
    <mergeCell ref="EX8:EX9"/>
    <mergeCell ref="EY8:FH8"/>
    <mergeCell ref="FI8:FS8"/>
    <mergeCell ref="DZ8:DZ9"/>
    <mergeCell ref="EA8:EJ8"/>
    <mergeCell ref="DD7:DD9"/>
    <mergeCell ref="DE7:DY7"/>
    <mergeCell ref="DZ7:ET7"/>
    <mergeCell ref="CT8:DC8"/>
    <mergeCell ref="DE8:DE9"/>
    <mergeCell ref="DF8:DO8"/>
    <mergeCell ref="DP8:DY8"/>
    <mergeCell ref="CI8:CI9"/>
    <mergeCell ref="CJ8:CS8"/>
    <mergeCell ref="W8:W9"/>
    <mergeCell ref="X8:AG8"/>
    <mergeCell ref="AH8:AQ8"/>
    <mergeCell ref="AR8:AR9"/>
    <mergeCell ref="AS8:BB8"/>
    <mergeCell ref="AR7:BL7"/>
    <mergeCell ref="BM7:BM9"/>
    <mergeCell ref="BN7:CH7"/>
    <mergeCell ref="BO8:BX8"/>
    <mergeCell ref="BY8:CH8"/>
    <mergeCell ref="BC8:BL8"/>
    <mergeCell ref="BN8:BN9"/>
    <mergeCell ref="P7:P9"/>
    <mergeCell ref="Q7:Q9"/>
    <mergeCell ref="R7:R9"/>
    <mergeCell ref="S7:S9"/>
    <mergeCell ref="U7:U9"/>
    <mergeCell ref="BM6:DC6"/>
    <mergeCell ref="DD6:ET6"/>
    <mergeCell ref="J7:J9"/>
    <mergeCell ref="K7:K9"/>
    <mergeCell ref="V7:V9"/>
    <mergeCell ref="W7:AQ7"/>
    <mergeCell ref="L7:L9"/>
    <mergeCell ref="T7:T9"/>
    <mergeCell ref="B6:K6"/>
    <mergeCell ref="B7:B9"/>
    <mergeCell ref="C7:C9"/>
    <mergeCell ref="D7:D9"/>
    <mergeCell ref="E7:E9"/>
    <mergeCell ref="F7:F9"/>
    <mergeCell ref="G7:G9"/>
    <mergeCell ref="H7:H9"/>
    <mergeCell ref="M7:M9"/>
    <mergeCell ref="AW3:AX3"/>
    <mergeCell ref="A4:F4"/>
    <mergeCell ref="G4:W4"/>
    <mergeCell ref="AQ4:AT4"/>
    <mergeCell ref="AU4:AV4"/>
    <mergeCell ref="AW4:AX4"/>
    <mergeCell ref="A3:F3"/>
    <mergeCell ref="G3:W3"/>
    <mergeCell ref="AQ3:AT3"/>
    <mergeCell ref="I7:I9"/>
    <mergeCell ref="L6:U6"/>
    <mergeCell ref="V6:BL6"/>
    <mergeCell ref="A6:A9"/>
    <mergeCell ref="N7:N9"/>
    <mergeCell ref="O7:O9"/>
    <mergeCell ref="AU3:AV3"/>
    <mergeCell ref="A1:ET1"/>
    <mergeCell ref="A2:F2"/>
    <mergeCell ref="G2:W2"/>
    <mergeCell ref="AQ2:AT2"/>
    <mergeCell ref="AU2:AV2"/>
    <mergeCell ref="AW2:AX2"/>
  </mergeCells>
  <phoneticPr fontId="41" type="noConversion"/>
  <pageMargins left="0.7" right="0.7" top="0.75" bottom="0.75" header="0.51180555555555551" footer="0.51180555555555551"/>
  <pageSetup paperSize="8" scale="40" firstPageNumber="0" orientation="landscape"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70"/>
  <sheetViews>
    <sheetView tabSelected="1" zoomScaleNormal="100" zoomScaleSheetLayoutView="100" workbookViewId="0">
      <selection activeCell="A2" sqref="A2"/>
    </sheetView>
  </sheetViews>
  <sheetFormatPr defaultColWidth="11.5546875" defaultRowHeight="13.5" x14ac:dyDescent="0.15"/>
  <cols>
    <col min="1" max="2" width="9.109375" style="776" customWidth="1"/>
    <col min="3" max="3" width="14.44140625" style="776" customWidth="1"/>
    <col min="4" max="4" width="9.109375" style="776" customWidth="1"/>
    <col min="5" max="5" width="12.6640625" style="776" customWidth="1"/>
    <col min="6" max="6" width="9.109375" style="776" customWidth="1"/>
    <col min="7" max="7" width="13.77734375" style="776" bestFit="1" customWidth="1"/>
    <col min="8" max="8" width="9.109375" style="776" customWidth="1"/>
    <col min="9" max="9" width="14.5546875" style="776" customWidth="1"/>
    <col min="10" max="10" width="9.109375" style="776" customWidth="1"/>
    <col min="11" max="11" width="11.33203125" style="776" customWidth="1"/>
    <col min="12" max="12" width="9.109375" style="776" customWidth="1"/>
    <col min="13" max="13" width="12.109375" style="776" customWidth="1"/>
    <col min="14" max="14" width="9.109375" style="776" customWidth="1"/>
    <col min="15" max="15" width="12.88671875" style="776" customWidth="1"/>
    <col min="16" max="16" width="9.109375" style="776" customWidth="1"/>
    <col min="17" max="16384" width="11.5546875" style="776"/>
  </cols>
  <sheetData>
    <row r="1" spans="1:16" ht="24.75" customHeight="1" x14ac:dyDescent="0.15">
      <c r="A1" s="1988" t="s">
        <v>409</v>
      </c>
      <c r="B1" s="1988"/>
      <c r="C1" s="1988"/>
      <c r="D1" s="1988"/>
      <c r="E1" s="1988"/>
      <c r="F1" s="1988"/>
      <c r="G1" s="1988"/>
      <c r="H1" s="1988"/>
      <c r="I1" s="1988"/>
      <c r="J1" s="1988"/>
      <c r="K1" s="1988"/>
      <c r="L1" s="1988"/>
      <c r="M1" s="1988"/>
      <c r="N1" s="1988"/>
      <c r="O1" s="1988"/>
      <c r="P1" s="2137"/>
    </row>
    <row r="2" spans="1:16" ht="21" customHeight="1" x14ac:dyDescent="0.15">
      <c r="A2" s="777"/>
      <c r="B2" s="777"/>
      <c r="C2" s="1989" t="s">
        <v>410</v>
      </c>
      <c r="D2" s="1989"/>
      <c r="E2" s="1989"/>
      <c r="F2" s="1989"/>
      <c r="G2" s="1989"/>
      <c r="H2" s="1989"/>
      <c r="I2" s="1989"/>
      <c r="J2" s="1989"/>
      <c r="K2" s="1989"/>
      <c r="L2" s="1989"/>
      <c r="M2" s="1989"/>
      <c r="N2" s="778"/>
      <c r="O2" s="779"/>
      <c r="P2" s="779"/>
    </row>
    <row r="3" spans="1:16" ht="25.5" customHeight="1" x14ac:dyDescent="0.15">
      <c r="A3" s="781" t="s">
        <v>411</v>
      </c>
      <c r="B3" s="782" t="s">
        <v>28</v>
      </c>
      <c r="C3" s="783"/>
      <c r="D3" s="783"/>
      <c r="E3" s="783"/>
      <c r="F3" s="783"/>
      <c r="G3" s="782"/>
      <c r="H3" s="779"/>
      <c r="I3" s="784"/>
      <c r="J3" s="784"/>
      <c r="K3" s="779"/>
      <c r="L3" s="779"/>
      <c r="M3" s="779"/>
      <c r="N3" s="779"/>
      <c r="O3" s="779"/>
      <c r="P3" s="779"/>
    </row>
    <row r="4" spans="1:16" ht="25.5" customHeight="1" x14ac:dyDescent="0.15">
      <c r="A4" s="781" t="s">
        <v>412</v>
      </c>
      <c r="B4" s="784"/>
      <c r="C4" s="784"/>
      <c r="D4" s="784"/>
      <c r="E4" s="784"/>
      <c r="F4" s="784"/>
      <c r="G4" s="784"/>
      <c r="H4" s="784"/>
      <c r="I4" s="784"/>
      <c r="J4" s="784"/>
      <c r="K4" s="779"/>
      <c r="L4" s="779"/>
      <c r="M4" s="779"/>
      <c r="N4" s="779"/>
      <c r="O4" s="779"/>
      <c r="P4" s="779"/>
    </row>
    <row r="5" spans="1:16" ht="19.5" thickBot="1" x14ac:dyDescent="0.2">
      <c r="A5" s="809" t="s">
        <v>413</v>
      </c>
      <c r="B5" s="1692"/>
      <c r="C5" s="1692"/>
      <c r="D5" s="1692"/>
      <c r="E5" s="1692"/>
      <c r="F5" s="1692"/>
      <c r="G5" s="1692"/>
      <c r="H5" s="813" t="s">
        <v>414</v>
      </c>
    </row>
    <row r="6" spans="1:16" ht="15" thickBot="1" x14ac:dyDescent="0.2">
      <c r="A6" s="1990" t="s">
        <v>13</v>
      </c>
      <c r="B6" s="1991" t="s">
        <v>1247</v>
      </c>
      <c r="C6" s="1991" t="s">
        <v>1247</v>
      </c>
      <c r="D6" s="1991" t="s">
        <v>324</v>
      </c>
      <c r="E6" s="1991" t="s">
        <v>324</v>
      </c>
      <c r="F6" s="1991" t="s">
        <v>56</v>
      </c>
      <c r="G6" s="1991" t="s">
        <v>56</v>
      </c>
      <c r="H6" s="1992" t="s">
        <v>152</v>
      </c>
    </row>
    <row r="7" spans="1:16" ht="14.25" x14ac:dyDescent="0.15">
      <c r="A7" s="1990"/>
      <c r="B7" s="797" t="s">
        <v>341</v>
      </c>
      <c r="C7" s="797" t="s">
        <v>116</v>
      </c>
      <c r="D7" s="797" t="s">
        <v>341</v>
      </c>
      <c r="E7" s="797" t="s">
        <v>116</v>
      </c>
      <c r="F7" s="797" t="s">
        <v>341</v>
      </c>
      <c r="G7" s="797" t="s">
        <v>116</v>
      </c>
      <c r="H7" s="1992"/>
    </row>
    <row r="8" spans="1:16" x14ac:dyDescent="0.15">
      <c r="A8" s="798" t="s">
        <v>1248</v>
      </c>
      <c r="B8" s="799">
        <v>359</v>
      </c>
      <c r="C8" s="800">
        <v>27.613099999999999</v>
      </c>
      <c r="D8" s="799">
        <v>0</v>
      </c>
      <c r="E8" s="800">
        <v>0</v>
      </c>
      <c r="F8" s="799">
        <v>359</v>
      </c>
      <c r="G8" s="801">
        <v>27.61</v>
      </c>
      <c r="H8" s="802"/>
    </row>
    <row r="9" spans="1:16" x14ac:dyDescent="0.15">
      <c r="A9" s="798" t="s">
        <v>1249</v>
      </c>
      <c r="B9" s="799">
        <v>10288</v>
      </c>
      <c r="C9" s="800">
        <v>476.22519999999997</v>
      </c>
      <c r="D9" s="799">
        <v>1752</v>
      </c>
      <c r="E9" s="800">
        <v>239.43539999999999</v>
      </c>
      <c r="F9" s="799">
        <v>12040</v>
      </c>
      <c r="G9" s="801">
        <v>715.66</v>
      </c>
      <c r="H9" s="802"/>
    </row>
    <row r="10" spans="1:16" x14ac:dyDescent="0.15">
      <c r="A10" s="798" t="s">
        <v>1250</v>
      </c>
      <c r="B10" s="799">
        <v>1404</v>
      </c>
      <c r="C10" s="800">
        <v>96.907899999999998</v>
      </c>
      <c r="D10" s="799">
        <v>234</v>
      </c>
      <c r="E10" s="800">
        <v>47.838900000000002</v>
      </c>
      <c r="F10" s="799">
        <v>1638</v>
      </c>
      <c r="G10" s="801">
        <v>144.75</v>
      </c>
      <c r="H10" s="802"/>
    </row>
    <row r="11" spans="1:16" x14ac:dyDescent="0.15">
      <c r="A11" s="798" t="s">
        <v>1251</v>
      </c>
      <c r="B11" s="799">
        <v>5535</v>
      </c>
      <c r="C11" s="800">
        <v>232.28649999999999</v>
      </c>
      <c r="D11" s="799">
        <v>0</v>
      </c>
      <c r="E11" s="800">
        <v>0</v>
      </c>
      <c r="F11" s="799">
        <v>5535</v>
      </c>
      <c r="G11" s="801">
        <v>232.29</v>
      </c>
      <c r="H11" s="802"/>
    </row>
    <row r="12" spans="1:16" x14ac:dyDescent="0.15">
      <c r="A12" s="804" t="s">
        <v>56</v>
      </c>
      <c r="B12" s="805">
        <v>17586</v>
      </c>
      <c r="C12" s="834">
        <v>833.03269999999998</v>
      </c>
      <c r="D12" s="805">
        <v>1986</v>
      </c>
      <c r="E12" s="834">
        <v>287.27429999999998</v>
      </c>
      <c r="F12" s="805">
        <v>19572</v>
      </c>
      <c r="G12" s="834">
        <v>1120.31</v>
      </c>
      <c r="H12" s="807"/>
    </row>
    <row r="14" spans="1:16" ht="18.75" x14ac:dyDescent="0.15">
      <c r="A14" s="809" t="s">
        <v>420</v>
      </c>
      <c r="B14" s="2138" t="s">
        <v>1252</v>
      </c>
      <c r="C14" s="2139"/>
      <c r="D14" s="822" t="s">
        <v>475</v>
      </c>
      <c r="E14" s="811" t="s">
        <v>475</v>
      </c>
      <c r="F14" s="811" t="s">
        <v>475</v>
      </c>
      <c r="G14" s="811" t="s">
        <v>475</v>
      </c>
      <c r="H14" s="811" t="s">
        <v>475</v>
      </c>
      <c r="I14" s="811" t="s">
        <v>475</v>
      </c>
      <c r="J14" s="811" t="s">
        <v>475</v>
      </c>
      <c r="K14" s="811" t="s">
        <v>475</v>
      </c>
      <c r="L14" s="811" t="s">
        <v>475</v>
      </c>
      <c r="M14" s="811" t="s">
        <v>475</v>
      </c>
      <c r="N14" s="812" t="s">
        <v>475</v>
      </c>
      <c r="O14" s="812" t="s">
        <v>475</v>
      </c>
      <c r="P14" s="813" t="s">
        <v>414</v>
      </c>
    </row>
    <row r="15" spans="1:16" ht="14.25" x14ac:dyDescent="0.15">
      <c r="A15" s="1995" t="s">
        <v>421</v>
      </c>
      <c r="B15" s="1991" t="s">
        <v>342</v>
      </c>
      <c r="C15" s="1991"/>
      <c r="D15" s="1991" t="s">
        <v>343</v>
      </c>
      <c r="E15" s="1991"/>
      <c r="F15" s="1991" t="s">
        <v>344</v>
      </c>
      <c r="G15" s="1991"/>
      <c r="H15" s="1991" t="s">
        <v>345</v>
      </c>
      <c r="I15" s="1991"/>
      <c r="J15" s="1991" t="s">
        <v>346</v>
      </c>
      <c r="K15" s="1991"/>
      <c r="L15" s="1991" t="s">
        <v>347</v>
      </c>
      <c r="M15" s="1991"/>
      <c r="N15" s="1991" t="s">
        <v>56</v>
      </c>
      <c r="O15" s="1991"/>
      <c r="P15" s="1994" t="s">
        <v>422</v>
      </c>
    </row>
    <row r="16" spans="1:16" ht="14.25" x14ac:dyDescent="0.15">
      <c r="A16" s="1995" t="s">
        <v>475</v>
      </c>
      <c r="B16" s="797" t="s">
        <v>341</v>
      </c>
      <c r="C16" s="797" t="s">
        <v>116</v>
      </c>
      <c r="D16" s="797" t="s">
        <v>341</v>
      </c>
      <c r="E16" s="797" t="s">
        <v>116</v>
      </c>
      <c r="F16" s="797" t="s">
        <v>341</v>
      </c>
      <c r="G16" s="797" t="s">
        <v>116</v>
      </c>
      <c r="H16" s="797" t="s">
        <v>341</v>
      </c>
      <c r="I16" s="797" t="s">
        <v>116</v>
      </c>
      <c r="J16" s="797" t="s">
        <v>341</v>
      </c>
      <c r="K16" s="797" t="s">
        <v>116</v>
      </c>
      <c r="L16" s="797" t="s">
        <v>341</v>
      </c>
      <c r="M16" s="797" t="s">
        <v>116</v>
      </c>
      <c r="N16" s="797" t="s">
        <v>341</v>
      </c>
      <c r="O16" s="797" t="s">
        <v>116</v>
      </c>
      <c r="P16" s="1994"/>
    </row>
    <row r="17" spans="1:16" x14ac:dyDescent="0.15">
      <c r="A17" s="824" t="s">
        <v>18</v>
      </c>
      <c r="B17" s="825">
        <v>0</v>
      </c>
      <c r="C17" s="1204">
        <v>0</v>
      </c>
      <c r="D17" s="825">
        <v>0</v>
      </c>
      <c r="E17" s="1204">
        <v>0</v>
      </c>
      <c r="F17" s="825">
        <v>0</v>
      </c>
      <c r="G17" s="1204">
        <v>0</v>
      </c>
      <c r="H17" s="825">
        <v>0</v>
      </c>
      <c r="I17" s="1204">
        <v>0</v>
      </c>
      <c r="J17" s="825">
        <v>0</v>
      </c>
      <c r="K17" s="1204">
        <v>0</v>
      </c>
      <c r="L17" s="825">
        <v>359</v>
      </c>
      <c r="M17" s="1204">
        <v>27.613100000000003</v>
      </c>
      <c r="N17" s="825">
        <v>359</v>
      </c>
      <c r="O17" s="826">
        <v>27.61</v>
      </c>
      <c r="P17" s="827"/>
    </row>
    <row r="18" spans="1:16" ht="24" customHeight="1" x14ac:dyDescent="0.15">
      <c r="A18" s="828" t="s">
        <v>1253</v>
      </c>
      <c r="B18" s="829"/>
      <c r="C18" s="830"/>
      <c r="D18" s="829"/>
      <c r="E18" s="830"/>
      <c r="F18" s="829"/>
      <c r="G18" s="830"/>
      <c r="H18" s="829"/>
      <c r="I18" s="830"/>
      <c r="J18" s="829"/>
      <c r="K18" s="830"/>
      <c r="L18" s="829"/>
      <c r="M18" s="830"/>
      <c r="N18" s="829"/>
      <c r="O18" s="1203"/>
      <c r="P18" s="831"/>
    </row>
    <row r="19" spans="1:16" ht="27" x14ac:dyDescent="0.15">
      <c r="A19" s="828" t="s">
        <v>1254</v>
      </c>
      <c r="B19" s="829"/>
      <c r="C19" s="830"/>
      <c r="D19" s="829"/>
      <c r="E19" s="830"/>
      <c r="F19" s="829"/>
      <c r="G19" s="830"/>
      <c r="H19" s="829"/>
      <c r="I19" s="830"/>
      <c r="J19" s="829"/>
      <c r="K19" s="830"/>
      <c r="L19" s="829">
        <v>32</v>
      </c>
      <c r="M19" s="830">
        <v>6.0750000000000002</v>
      </c>
      <c r="N19" s="829">
        <v>32</v>
      </c>
      <c r="O19" s="830">
        <v>6.0750000000000002</v>
      </c>
      <c r="P19" s="831"/>
    </row>
    <row r="20" spans="1:16" ht="27" x14ac:dyDescent="0.15">
      <c r="A20" s="828" t="s">
        <v>1255</v>
      </c>
      <c r="B20" s="829"/>
      <c r="C20" s="830"/>
      <c r="D20" s="829"/>
      <c r="E20" s="830"/>
      <c r="F20" s="829"/>
      <c r="G20" s="830"/>
      <c r="H20" s="829"/>
      <c r="I20" s="830"/>
      <c r="J20" s="829"/>
      <c r="K20" s="830"/>
      <c r="L20" s="829">
        <v>55</v>
      </c>
      <c r="M20" s="830">
        <v>6.5519999999999996</v>
      </c>
      <c r="N20" s="829">
        <v>55</v>
      </c>
      <c r="O20" s="830">
        <v>6.5519999999999996</v>
      </c>
      <c r="P20" s="831"/>
    </row>
    <row r="21" spans="1:16" ht="27" x14ac:dyDescent="0.15">
      <c r="A21" s="828" t="s">
        <v>1256</v>
      </c>
      <c r="B21" s="829"/>
      <c r="C21" s="830"/>
      <c r="D21" s="829"/>
      <c r="E21" s="830"/>
      <c r="F21" s="829"/>
      <c r="G21" s="830"/>
      <c r="H21" s="829"/>
      <c r="I21" s="830"/>
      <c r="J21" s="829"/>
      <c r="K21" s="830"/>
      <c r="L21" s="829">
        <v>66</v>
      </c>
      <c r="M21" s="830">
        <v>5.5419999999999998</v>
      </c>
      <c r="N21" s="829">
        <v>66</v>
      </c>
      <c r="O21" s="830">
        <v>5.5419999999999998</v>
      </c>
      <c r="P21" s="831"/>
    </row>
    <row r="22" spans="1:16" ht="27" x14ac:dyDescent="0.15">
      <c r="A22" s="828" t="s">
        <v>1257</v>
      </c>
      <c r="B22" s="829"/>
      <c r="C22" s="830"/>
      <c r="D22" s="829"/>
      <c r="E22" s="830"/>
      <c r="F22" s="829"/>
      <c r="G22" s="830"/>
      <c r="H22" s="829"/>
      <c r="I22" s="830"/>
      <c r="J22" s="829"/>
      <c r="K22" s="830"/>
      <c r="L22" s="829">
        <v>152</v>
      </c>
      <c r="M22" s="830">
        <v>7.9029999999999996</v>
      </c>
      <c r="N22" s="829">
        <v>152</v>
      </c>
      <c r="O22" s="830">
        <v>7.9029999999999996</v>
      </c>
      <c r="P22" s="831"/>
    </row>
    <row r="23" spans="1:16" ht="27" x14ac:dyDescent="0.15">
      <c r="A23" s="832" t="s">
        <v>1258</v>
      </c>
      <c r="B23" s="833"/>
      <c r="C23" s="834"/>
      <c r="D23" s="833"/>
      <c r="E23" s="834"/>
      <c r="F23" s="833"/>
      <c r="G23" s="834"/>
      <c r="H23" s="833"/>
      <c r="I23" s="834"/>
      <c r="J23" s="833"/>
      <c r="K23" s="834"/>
      <c r="L23" s="833">
        <v>54</v>
      </c>
      <c r="M23" s="834">
        <v>1.542</v>
      </c>
      <c r="N23" s="833">
        <v>54</v>
      </c>
      <c r="O23" s="834">
        <v>1.542</v>
      </c>
      <c r="P23" s="835"/>
    </row>
    <row r="26" spans="1:16" ht="18.75" x14ac:dyDescent="0.15">
      <c r="A26" s="809" t="s">
        <v>420</v>
      </c>
      <c r="B26" s="2138" t="s">
        <v>1259</v>
      </c>
      <c r="C26" s="2139"/>
      <c r="D26" s="822" t="s">
        <v>475</v>
      </c>
      <c r="E26" s="811" t="s">
        <v>475</v>
      </c>
      <c r="F26" s="811" t="s">
        <v>475</v>
      </c>
      <c r="G26" s="811" t="s">
        <v>475</v>
      </c>
      <c r="H26" s="811" t="s">
        <v>475</v>
      </c>
      <c r="I26" s="811" t="s">
        <v>475</v>
      </c>
      <c r="J26" s="811" t="s">
        <v>475</v>
      </c>
      <c r="K26" s="811" t="s">
        <v>475</v>
      </c>
      <c r="L26" s="811" t="s">
        <v>475</v>
      </c>
      <c r="M26" s="811" t="s">
        <v>475</v>
      </c>
      <c r="N26" s="812" t="s">
        <v>475</v>
      </c>
      <c r="O26" s="812" t="s">
        <v>475</v>
      </c>
      <c r="P26" s="813" t="s">
        <v>414</v>
      </c>
    </row>
    <row r="27" spans="1:16" ht="14.25" x14ac:dyDescent="0.15">
      <c r="A27" s="1995" t="s">
        <v>421</v>
      </c>
      <c r="B27" s="1991" t="s">
        <v>342</v>
      </c>
      <c r="C27" s="1991"/>
      <c r="D27" s="1991" t="s">
        <v>343</v>
      </c>
      <c r="E27" s="1991"/>
      <c r="F27" s="1991" t="s">
        <v>344</v>
      </c>
      <c r="G27" s="1991"/>
      <c r="H27" s="1991" t="s">
        <v>345</v>
      </c>
      <c r="I27" s="1991"/>
      <c r="J27" s="1991" t="s">
        <v>346</v>
      </c>
      <c r="K27" s="1991"/>
      <c r="L27" s="1991" t="s">
        <v>347</v>
      </c>
      <c r="M27" s="1991"/>
      <c r="N27" s="1991" t="s">
        <v>56</v>
      </c>
      <c r="O27" s="1991"/>
      <c r="P27" s="1994" t="s">
        <v>422</v>
      </c>
    </row>
    <row r="28" spans="1:16" ht="14.25" x14ac:dyDescent="0.15">
      <c r="A28" s="1995" t="s">
        <v>475</v>
      </c>
      <c r="B28" s="797" t="s">
        <v>341</v>
      </c>
      <c r="C28" s="797" t="s">
        <v>116</v>
      </c>
      <c r="D28" s="797" t="s">
        <v>341</v>
      </c>
      <c r="E28" s="797" t="s">
        <v>116</v>
      </c>
      <c r="F28" s="797" t="s">
        <v>341</v>
      </c>
      <c r="G28" s="797" t="s">
        <v>116</v>
      </c>
      <c r="H28" s="797" t="s">
        <v>341</v>
      </c>
      <c r="I28" s="797" t="s">
        <v>116</v>
      </c>
      <c r="J28" s="797" t="s">
        <v>341</v>
      </c>
      <c r="K28" s="797" t="s">
        <v>116</v>
      </c>
      <c r="L28" s="797" t="s">
        <v>341</v>
      </c>
      <c r="M28" s="797" t="s">
        <v>116</v>
      </c>
      <c r="N28" s="797" t="s">
        <v>341</v>
      </c>
      <c r="O28" s="797" t="s">
        <v>116</v>
      </c>
      <c r="P28" s="1994"/>
    </row>
    <row r="29" spans="1:16" x14ac:dyDescent="0.15">
      <c r="A29" s="824" t="s">
        <v>18</v>
      </c>
      <c r="B29" s="825">
        <v>0</v>
      </c>
      <c r="C29" s="1204">
        <v>0</v>
      </c>
      <c r="D29" s="825">
        <v>11</v>
      </c>
      <c r="E29" s="1204">
        <v>2.2826</v>
      </c>
      <c r="F29" s="825">
        <v>84</v>
      </c>
      <c r="G29" s="1204">
        <v>11.6335</v>
      </c>
      <c r="H29" s="825">
        <v>1566</v>
      </c>
      <c r="I29" s="1204">
        <v>218.92179999999999</v>
      </c>
      <c r="J29" s="825">
        <v>91</v>
      </c>
      <c r="K29" s="1204">
        <v>6.5975000000000001</v>
      </c>
      <c r="L29" s="825">
        <v>10288</v>
      </c>
      <c r="M29" s="1204">
        <v>476.22520000000003</v>
      </c>
      <c r="N29" s="825">
        <v>12040</v>
      </c>
      <c r="O29" s="826">
        <v>715.66</v>
      </c>
      <c r="P29" s="827"/>
    </row>
    <row r="30" spans="1:16" ht="24" customHeight="1" x14ac:dyDescent="0.15">
      <c r="A30" s="828" t="s">
        <v>1260</v>
      </c>
      <c r="B30" s="829"/>
      <c r="C30" s="830"/>
      <c r="D30" s="829"/>
      <c r="E30" s="830"/>
      <c r="F30" s="829"/>
      <c r="G30" s="830"/>
      <c r="H30" s="829">
        <v>2</v>
      </c>
      <c r="I30" s="830">
        <v>0.88400000000000001</v>
      </c>
      <c r="J30" s="829"/>
      <c r="K30" s="830"/>
      <c r="L30" s="829">
        <v>3</v>
      </c>
      <c r="M30" s="830">
        <v>0.85799999999999998</v>
      </c>
      <c r="N30" s="829">
        <v>5</v>
      </c>
      <c r="O30" s="830">
        <v>1.742</v>
      </c>
      <c r="P30" s="831"/>
    </row>
    <row r="31" spans="1:16" ht="27" x14ac:dyDescent="0.15">
      <c r="A31" s="828" t="s">
        <v>1261</v>
      </c>
      <c r="B31" s="829"/>
      <c r="C31" s="830"/>
      <c r="D31" s="829">
        <v>11</v>
      </c>
      <c r="E31" s="830">
        <v>2.2829999999999999</v>
      </c>
      <c r="F31" s="829"/>
      <c r="G31" s="830"/>
      <c r="H31" s="829">
        <v>227</v>
      </c>
      <c r="I31" s="830">
        <v>51.802999999999997</v>
      </c>
      <c r="J31" s="829"/>
      <c r="K31" s="830"/>
      <c r="L31" s="829">
        <v>375</v>
      </c>
      <c r="M31" s="830">
        <v>50.499000000000002</v>
      </c>
      <c r="N31" s="829">
        <v>613</v>
      </c>
      <c r="O31" s="830">
        <v>104.58499999999999</v>
      </c>
      <c r="P31" s="831"/>
    </row>
    <row r="32" spans="1:16" ht="27" x14ac:dyDescent="0.15">
      <c r="A32" s="828" t="s">
        <v>1262</v>
      </c>
      <c r="B32" s="829"/>
      <c r="C32" s="830"/>
      <c r="D32" s="829"/>
      <c r="E32" s="830"/>
      <c r="F32" s="829">
        <v>84</v>
      </c>
      <c r="G32" s="830">
        <v>11.634</v>
      </c>
      <c r="H32" s="829">
        <v>868</v>
      </c>
      <c r="I32" s="830">
        <v>121.974</v>
      </c>
      <c r="J32" s="829"/>
      <c r="K32" s="830"/>
      <c r="L32" s="829">
        <v>1639</v>
      </c>
      <c r="M32" s="830">
        <v>131.608</v>
      </c>
      <c r="N32" s="829">
        <v>2591</v>
      </c>
      <c r="O32" s="830">
        <v>265.21600000000001</v>
      </c>
      <c r="P32" s="831"/>
    </row>
    <row r="33" spans="1:16" ht="27" x14ac:dyDescent="0.15">
      <c r="A33" s="828" t="s">
        <v>1263</v>
      </c>
      <c r="B33" s="829"/>
      <c r="C33" s="830"/>
      <c r="D33" s="829"/>
      <c r="E33" s="830"/>
      <c r="F33" s="829"/>
      <c r="G33" s="830"/>
      <c r="H33" s="829">
        <v>469</v>
      </c>
      <c r="I33" s="830">
        <v>44.261000000000003</v>
      </c>
      <c r="J33" s="829"/>
      <c r="K33" s="830"/>
      <c r="L33" s="829">
        <v>2150</v>
      </c>
      <c r="M33" s="830">
        <v>114.101</v>
      </c>
      <c r="N33" s="829">
        <v>2619</v>
      </c>
      <c r="O33" s="830">
        <v>158.36199999999999</v>
      </c>
      <c r="P33" s="831"/>
    </row>
    <row r="34" spans="1:16" ht="27" x14ac:dyDescent="0.15">
      <c r="A34" s="828" t="s">
        <v>1264</v>
      </c>
      <c r="B34" s="829"/>
      <c r="C34" s="830"/>
      <c r="D34" s="829"/>
      <c r="E34" s="830"/>
      <c r="F34" s="829"/>
      <c r="G34" s="830"/>
      <c r="H34" s="829"/>
      <c r="I34" s="830"/>
      <c r="J34" s="829">
        <v>91</v>
      </c>
      <c r="K34" s="830">
        <v>6.5979999999999999</v>
      </c>
      <c r="L34" s="829">
        <v>5230</v>
      </c>
      <c r="M34" s="830">
        <v>165.86099999999999</v>
      </c>
      <c r="N34" s="829">
        <v>5321</v>
      </c>
      <c r="O34" s="830">
        <v>172.459</v>
      </c>
      <c r="P34" s="831"/>
    </row>
    <row r="35" spans="1:16" ht="27" x14ac:dyDescent="0.15">
      <c r="A35" s="832" t="s">
        <v>1265</v>
      </c>
      <c r="B35" s="833"/>
      <c r="C35" s="834"/>
      <c r="D35" s="833"/>
      <c r="E35" s="834"/>
      <c r="F35" s="833"/>
      <c r="G35" s="834"/>
      <c r="H35" s="833"/>
      <c r="I35" s="834"/>
      <c r="J35" s="833"/>
      <c r="K35" s="834"/>
      <c r="L35" s="833">
        <v>891</v>
      </c>
      <c r="M35" s="834">
        <v>13.3</v>
      </c>
      <c r="N35" s="833">
        <v>891</v>
      </c>
      <c r="O35" s="834">
        <v>13.3</v>
      </c>
      <c r="P35" s="835"/>
    </row>
    <row r="38" spans="1:16" ht="18.75" x14ac:dyDescent="0.15">
      <c r="A38" s="809" t="s">
        <v>420</v>
      </c>
      <c r="B38" s="2138" t="s">
        <v>1266</v>
      </c>
      <c r="C38" s="2139"/>
      <c r="D38" s="822" t="s">
        <v>475</v>
      </c>
      <c r="E38" s="811" t="s">
        <v>475</v>
      </c>
      <c r="F38" s="811" t="s">
        <v>475</v>
      </c>
      <c r="G38" s="811" t="s">
        <v>475</v>
      </c>
      <c r="H38" s="811" t="s">
        <v>475</v>
      </c>
      <c r="I38" s="811" t="s">
        <v>475</v>
      </c>
      <c r="J38" s="811" t="s">
        <v>475</v>
      </c>
      <c r="K38" s="811" t="s">
        <v>475</v>
      </c>
      <c r="L38" s="811" t="s">
        <v>475</v>
      </c>
      <c r="M38" s="811" t="s">
        <v>475</v>
      </c>
      <c r="N38" s="812" t="s">
        <v>475</v>
      </c>
      <c r="O38" s="812" t="s">
        <v>475</v>
      </c>
      <c r="P38" s="813" t="s">
        <v>414</v>
      </c>
    </row>
    <row r="39" spans="1:16" ht="14.25" x14ac:dyDescent="0.15">
      <c r="A39" s="1995" t="s">
        <v>421</v>
      </c>
      <c r="B39" s="1991" t="s">
        <v>342</v>
      </c>
      <c r="C39" s="1991"/>
      <c r="D39" s="1991" t="s">
        <v>343</v>
      </c>
      <c r="E39" s="1991"/>
      <c r="F39" s="1991" t="s">
        <v>344</v>
      </c>
      <c r="G39" s="1991"/>
      <c r="H39" s="1991" t="s">
        <v>345</v>
      </c>
      <c r="I39" s="1991"/>
      <c r="J39" s="1991" t="s">
        <v>346</v>
      </c>
      <c r="K39" s="1991"/>
      <c r="L39" s="1991" t="s">
        <v>347</v>
      </c>
      <c r="M39" s="1991"/>
      <c r="N39" s="1991" t="s">
        <v>56</v>
      </c>
      <c r="O39" s="1991"/>
      <c r="P39" s="1994" t="s">
        <v>422</v>
      </c>
    </row>
    <row r="40" spans="1:16" ht="14.25" x14ac:dyDescent="0.15">
      <c r="A40" s="1995" t="s">
        <v>475</v>
      </c>
      <c r="B40" s="797" t="s">
        <v>341</v>
      </c>
      <c r="C40" s="797" t="s">
        <v>116</v>
      </c>
      <c r="D40" s="797" t="s">
        <v>341</v>
      </c>
      <c r="E40" s="797" t="s">
        <v>116</v>
      </c>
      <c r="F40" s="797" t="s">
        <v>341</v>
      </c>
      <c r="G40" s="797" t="s">
        <v>116</v>
      </c>
      <c r="H40" s="797" t="s">
        <v>341</v>
      </c>
      <c r="I40" s="797" t="s">
        <v>116</v>
      </c>
      <c r="J40" s="797" t="s">
        <v>341</v>
      </c>
      <c r="K40" s="797" t="s">
        <v>116</v>
      </c>
      <c r="L40" s="797" t="s">
        <v>341</v>
      </c>
      <c r="M40" s="797" t="s">
        <v>116</v>
      </c>
      <c r="N40" s="797" t="s">
        <v>341</v>
      </c>
      <c r="O40" s="797" t="s">
        <v>116</v>
      </c>
      <c r="P40" s="1994"/>
    </row>
    <row r="41" spans="1:16" x14ac:dyDescent="0.15">
      <c r="A41" s="824" t="s">
        <v>18</v>
      </c>
      <c r="B41" s="825">
        <v>0</v>
      </c>
      <c r="C41" s="1204">
        <v>0</v>
      </c>
      <c r="D41" s="825">
        <v>0</v>
      </c>
      <c r="E41" s="1204">
        <v>0</v>
      </c>
      <c r="F41" s="825">
        <v>0</v>
      </c>
      <c r="G41" s="1204">
        <v>0</v>
      </c>
      <c r="H41" s="825">
        <v>220</v>
      </c>
      <c r="I41" s="1204">
        <v>46.483499999999999</v>
      </c>
      <c r="J41" s="825">
        <v>14</v>
      </c>
      <c r="K41" s="1204">
        <v>1.3553999999999999</v>
      </c>
      <c r="L41" s="825">
        <v>1404</v>
      </c>
      <c r="M41" s="1204">
        <v>96.907900000000012</v>
      </c>
      <c r="N41" s="825">
        <v>1638</v>
      </c>
      <c r="O41" s="826">
        <v>144.75</v>
      </c>
      <c r="P41" s="827"/>
    </row>
    <row r="42" spans="1:16" ht="24" customHeight="1" x14ac:dyDescent="0.15">
      <c r="A42" s="828" t="s">
        <v>1253</v>
      </c>
      <c r="B42" s="829"/>
      <c r="C42" s="830"/>
      <c r="D42" s="829"/>
      <c r="E42" s="830"/>
      <c r="F42" s="829"/>
      <c r="G42" s="830"/>
      <c r="H42" s="829"/>
      <c r="I42" s="830"/>
      <c r="J42" s="829"/>
      <c r="K42" s="830"/>
      <c r="L42" s="829"/>
      <c r="M42" s="830"/>
      <c r="N42" s="829"/>
      <c r="O42" s="1203"/>
      <c r="P42" s="831"/>
    </row>
    <row r="43" spans="1:16" ht="27" x14ac:dyDescent="0.15">
      <c r="A43" s="828" t="s">
        <v>1254</v>
      </c>
      <c r="B43" s="829"/>
      <c r="C43" s="830"/>
      <c r="D43" s="829"/>
      <c r="E43" s="830"/>
      <c r="F43" s="829"/>
      <c r="G43" s="830"/>
      <c r="H43" s="829">
        <v>67</v>
      </c>
      <c r="I43" s="830">
        <v>19.539000000000001</v>
      </c>
      <c r="J43" s="829"/>
      <c r="K43" s="830"/>
      <c r="L43" s="829">
        <v>80</v>
      </c>
      <c r="M43" s="830">
        <v>14.021000000000001</v>
      </c>
      <c r="N43" s="829">
        <v>147</v>
      </c>
      <c r="O43" s="830">
        <v>33.56</v>
      </c>
      <c r="P43" s="831"/>
    </row>
    <row r="44" spans="1:16" ht="27" x14ac:dyDescent="0.15">
      <c r="A44" s="828" t="s">
        <v>1255</v>
      </c>
      <c r="B44" s="829"/>
      <c r="C44" s="830"/>
      <c r="D44" s="829"/>
      <c r="E44" s="830"/>
      <c r="F44" s="829"/>
      <c r="G44" s="830"/>
      <c r="H44" s="829">
        <v>124</v>
      </c>
      <c r="I44" s="830">
        <v>23.035</v>
      </c>
      <c r="J44" s="829"/>
      <c r="K44" s="830"/>
      <c r="L44" s="829">
        <v>273</v>
      </c>
      <c r="M44" s="830">
        <v>29.283000000000001</v>
      </c>
      <c r="N44" s="829">
        <v>397</v>
      </c>
      <c r="O44" s="830">
        <v>52.317999999999998</v>
      </c>
      <c r="P44" s="831"/>
    </row>
    <row r="45" spans="1:16" ht="27" x14ac:dyDescent="0.15">
      <c r="A45" s="828" t="s">
        <v>1256</v>
      </c>
      <c r="B45" s="829"/>
      <c r="C45" s="830"/>
      <c r="D45" s="829"/>
      <c r="E45" s="830"/>
      <c r="F45" s="829"/>
      <c r="G45" s="830"/>
      <c r="H45" s="829">
        <v>29</v>
      </c>
      <c r="I45" s="830">
        <v>3.9089999999999998</v>
      </c>
      <c r="J45" s="829"/>
      <c r="K45" s="830"/>
      <c r="L45" s="829">
        <v>259</v>
      </c>
      <c r="M45" s="830">
        <v>19.640999999999998</v>
      </c>
      <c r="N45" s="829">
        <v>288</v>
      </c>
      <c r="O45" s="830">
        <v>23.55</v>
      </c>
      <c r="P45" s="831"/>
    </row>
    <row r="46" spans="1:16" ht="27" x14ac:dyDescent="0.15">
      <c r="A46" s="828" t="s">
        <v>1257</v>
      </c>
      <c r="B46" s="829"/>
      <c r="C46" s="830"/>
      <c r="D46" s="829"/>
      <c r="E46" s="830"/>
      <c r="F46" s="829"/>
      <c r="G46" s="830"/>
      <c r="H46" s="829"/>
      <c r="I46" s="830"/>
      <c r="J46" s="829">
        <v>14</v>
      </c>
      <c r="K46" s="830">
        <v>1.355</v>
      </c>
      <c r="L46" s="829">
        <v>617</v>
      </c>
      <c r="M46" s="830">
        <v>29.581</v>
      </c>
      <c r="N46" s="829">
        <v>631</v>
      </c>
      <c r="O46" s="830">
        <v>30.936</v>
      </c>
      <c r="P46" s="831"/>
    </row>
    <row r="47" spans="1:16" ht="27" x14ac:dyDescent="0.15">
      <c r="A47" s="832" t="s">
        <v>1258</v>
      </c>
      <c r="B47" s="833"/>
      <c r="C47" s="834"/>
      <c r="D47" s="833"/>
      <c r="E47" s="834"/>
      <c r="F47" s="833"/>
      <c r="G47" s="834"/>
      <c r="H47" s="833"/>
      <c r="I47" s="834"/>
      <c r="J47" s="833"/>
      <c r="K47" s="834"/>
      <c r="L47" s="833">
        <v>175</v>
      </c>
      <c r="M47" s="834">
        <v>4.3819999999999997</v>
      </c>
      <c r="N47" s="833">
        <v>175</v>
      </c>
      <c r="O47" s="834">
        <v>4.3819999999999997</v>
      </c>
      <c r="P47" s="835"/>
    </row>
    <row r="50" spans="1:16" ht="18.75" x14ac:dyDescent="0.15">
      <c r="A50" s="809" t="s">
        <v>420</v>
      </c>
      <c r="B50" s="2138" t="s">
        <v>1267</v>
      </c>
      <c r="C50" s="2139"/>
      <c r="D50" s="822" t="s">
        <v>475</v>
      </c>
      <c r="E50" s="811" t="s">
        <v>475</v>
      </c>
      <c r="F50" s="811" t="s">
        <v>475</v>
      </c>
      <c r="G50" s="811" t="s">
        <v>475</v>
      </c>
      <c r="H50" s="811" t="s">
        <v>475</v>
      </c>
      <c r="I50" s="811" t="s">
        <v>475</v>
      </c>
      <c r="J50" s="811" t="s">
        <v>475</v>
      </c>
      <c r="K50" s="811" t="s">
        <v>475</v>
      </c>
      <c r="L50" s="813" t="s">
        <v>414</v>
      </c>
    </row>
    <row r="51" spans="1:16" ht="14.25" x14ac:dyDescent="0.15">
      <c r="A51" s="1995" t="s">
        <v>421</v>
      </c>
      <c r="B51" s="1991" t="s">
        <v>343</v>
      </c>
      <c r="C51" s="1991"/>
      <c r="D51" s="1991" t="s">
        <v>344</v>
      </c>
      <c r="E51" s="1991"/>
      <c r="F51" s="1991" t="s">
        <v>345</v>
      </c>
      <c r="G51" s="1991"/>
      <c r="H51" s="1991" t="s">
        <v>347</v>
      </c>
      <c r="I51" s="1991"/>
      <c r="J51" s="1991" t="s">
        <v>56</v>
      </c>
      <c r="K51" s="1991"/>
      <c r="L51" s="1994" t="s">
        <v>152</v>
      </c>
    </row>
    <row r="52" spans="1:16" ht="14.25" x14ac:dyDescent="0.15">
      <c r="A52" s="1995" t="s">
        <v>475</v>
      </c>
      <c r="B52" s="797" t="s">
        <v>341</v>
      </c>
      <c r="C52" s="797" t="s">
        <v>116</v>
      </c>
      <c r="D52" s="797" t="s">
        <v>341</v>
      </c>
      <c r="E52" s="797" t="s">
        <v>116</v>
      </c>
      <c r="F52" s="797" t="s">
        <v>341</v>
      </c>
      <c r="G52" s="797" t="s">
        <v>116</v>
      </c>
      <c r="H52" s="797" t="s">
        <v>341</v>
      </c>
      <c r="I52" s="797" t="s">
        <v>116</v>
      </c>
      <c r="J52" s="797" t="s">
        <v>341</v>
      </c>
      <c r="K52" s="797" t="s">
        <v>116</v>
      </c>
      <c r="L52" s="1994"/>
    </row>
    <row r="53" spans="1:16" x14ac:dyDescent="0.15">
      <c r="A53" s="824" t="s">
        <v>18</v>
      </c>
      <c r="B53" s="825">
        <v>0</v>
      </c>
      <c r="C53" s="1204">
        <v>0</v>
      </c>
      <c r="D53" s="825">
        <v>0</v>
      </c>
      <c r="E53" s="1204">
        <v>0</v>
      </c>
      <c r="F53" s="825">
        <v>0</v>
      </c>
      <c r="G53" s="1204">
        <v>0</v>
      </c>
      <c r="H53" s="825">
        <v>5535</v>
      </c>
      <c r="I53" s="1204">
        <v>232.28649999999999</v>
      </c>
      <c r="J53" s="825">
        <v>5535</v>
      </c>
      <c r="K53" s="826">
        <v>232.29</v>
      </c>
      <c r="L53" s="827" t="s">
        <v>475</v>
      </c>
    </row>
    <row r="54" spans="1:16" ht="24" customHeight="1" x14ac:dyDescent="0.15">
      <c r="A54" s="828" t="s">
        <v>1268</v>
      </c>
      <c r="B54" s="829"/>
      <c r="C54" s="830"/>
      <c r="D54" s="829"/>
      <c r="E54" s="830"/>
      <c r="F54" s="829"/>
      <c r="G54" s="830"/>
      <c r="H54" s="829">
        <v>60</v>
      </c>
      <c r="I54" s="830">
        <v>9.9640000000000004</v>
      </c>
      <c r="J54" s="829">
        <v>60</v>
      </c>
      <c r="K54" s="830">
        <v>9.9640000000000004</v>
      </c>
      <c r="L54" s="831" t="s">
        <v>475</v>
      </c>
    </row>
    <row r="55" spans="1:16" ht="27" x14ac:dyDescent="0.15">
      <c r="A55" s="828" t="s">
        <v>1269</v>
      </c>
      <c r="B55" s="829"/>
      <c r="C55" s="830"/>
      <c r="D55" s="829"/>
      <c r="E55" s="830"/>
      <c r="F55" s="829"/>
      <c r="G55" s="830"/>
      <c r="H55" s="829">
        <v>1722</v>
      </c>
      <c r="I55" s="830">
        <v>118.48</v>
      </c>
      <c r="J55" s="829">
        <v>1722</v>
      </c>
      <c r="K55" s="830">
        <v>118.48</v>
      </c>
      <c r="L55" s="831" t="s">
        <v>475</v>
      </c>
    </row>
    <row r="56" spans="1:16" ht="27" x14ac:dyDescent="0.15">
      <c r="A56" s="828" t="s">
        <v>1270</v>
      </c>
      <c r="B56" s="829"/>
      <c r="C56" s="830"/>
      <c r="D56" s="829"/>
      <c r="E56" s="830"/>
      <c r="F56" s="829"/>
      <c r="G56" s="830"/>
      <c r="H56" s="829">
        <v>1409</v>
      </c>
      <c r="I56" s="830">
        <v>53.475000000000001</v>
      </c>
      <c r="J56" s="829">
        <v>1409</v>
      </c>
      <c r="K56" s="830">
        <v>53.475000000000001</v>
      </c>
      <c r="L56" s="831" t="s">
        <v>475</v>
      </c>
    </row>
    <row r="57" spans="1:16" ht="27" x14ac:dyDescent="0.15">
      <c r="A57" s="832" t="s">
        <v>1258</v>
      </c>
      <c r="B57" s="833"/>
      <c r="C57" s="834"/>
      <c r="D57" s="833"/>
      <c r="E57" s="834"/>
      <c r="F57" s="833"/>
      <c r="G57" s="834"/>
      <c r="H57" s="833">
        <v>2344</v>
      </c>
      <c r="I57" s="834">
        <v>50.368000000000002</v>
      </c>
      <c r="J57" s="833">
        <v>2344</v>
      </c>
      <c r="K57" s="834">
        <v>50.368000000000002</v>
      </c>
      <c r="L57" s="835" t="s">
        <v>475</v>
      </c>
    </row>
    <row r="59" spans="1:16" x14ac:dyDescent="0.15">
      <c r="A59" s="2140" t="s">
        <v>475</v>
      </c>
      <c r="B59" s="2140" t="s">
        <v>475</v>
      </c>
      <c r="C59" s="2140" t="s">
        <v>475</v>
      </c>
      <c r="D59" s="2140" t="s">
        <v>475</v>
      </c>
      <c r="E59" s="2140" t="s">
        <v>475</v>
      </c>
      <c r="F59" s="2140" t="s">
        <v>475</v>
      </c>
      <c r="G59" s="2140" t="s">
        <v>475</v>
      </c>
      <c r="H59" s="2140" t="s">
        <v>475</v>
      </c>
      <c r="I59" s="2140" t="s">
        <v>475</v>
      </c>
      <c r="J59" s="779" t="s">
        <v>475</v>
      </c>
      <c r="K59" s="779" t="s">
        <v>475</v>
      </c>
      <c r="L59" s="779" t="s">
        <v>475</v>
      </c>
      <c r="M59" s="779" t="s">
        <v>475</v>
      </c>
      <c r="N59" s="779" t="s">
        <v>475</v>
      </c>
      <c r="O59" s="779" t="s">
        <v>475</v>
      </c>
      <c r="P59" s="779" t="s">
        <v>475</v>
      </c>
    </row>
    <row r="60" spans="1:16" x14ac:dyDescent="0.15">
      <c r="A60" s="2141" t="s">
        <v>423</v>
      </c>
      <c r="B60" s="2140" t="s">
        <v>475</v>
      </c>
      <c r="C60" s="2140" t="s">
        <v>475</v>
      </c>
      <c r="D60" s="2140" t="s">
        <v>475</v>
      </c>
      <c r="E60" s="2140" t="s">
        <v>475</v>
      </c>
      <c r="F60" s="2140" t="s">
        <v>475</v>
      </c>
      <c r="G60" s="2140" t="s">
        <v>475</v>
      </c>
      <c r="H60" s="2140" t="s">
        <v>475</v>
      </c>
      <c r="I60" s="2140" t="s">
        <v>475</v>
      </c>
      <c r="J60" s="779" t="s">
        <v>475</v>
      </c>
      <c r="K60" s="779"/>
      <c r="L60" s="779"/>
      <c r="M60" s="779"/>
      <c r="N60" s="779"/>
      <c r="O60" s="779" t="s">
        <v>475</v>
      </c>
      <c r="P60" s="779" t="s">
        <v>475</v>
      </c>
    </row>
    <row r="61" spans="1:16" x14ac:dyDescent="0.15">
      <c r="A61" s="2141" t="s">
        <v>424</v>
      </c>
      <c r="B61" s="2140" t="s">
        <v>475</v>
      </c>
      <c r="C61" s="2140" t="s">
        <v>475</v>
      </c>
      <c r="D61" s="2140" t="s">
        <v>475</v>
      </c>
      <c r="E61" s="2140" t="s">
        <v>475</v>
      </c>
      <c r="F61" s="2140" t="s">
        <v>475</v>
      </c>
      <c r="G61" s="2140" t="s">
        <v>475</v>
      </c>
      <c r="H61" s="2140" t="s">
        <v>475</v>
      </c>
      <c r="I61" s="2140" t="s">
        <v>475</v>
      </c>
      <c r="J61" s="779" t="s">
        <v>475</v>
      </c>
      <c r="K61" s="779"/>
      <c r="L61" s="779"/>
      <c r="M61" s="779"/>
      <c r="N61" s="779"/>
      <c r="O61" s="779" t="s">
        <v>475</v>
      </c>
      <c r="P61" s="779" t="s">
        <v>475</v>
      </c>
    </row>
    <row r="62" spans="1:16" x14ac:dyDescent="0.15">
      <c r="A62" s="2141" t="s">
        <v>425</v>
      </c>
      <c r="B62" s="2140" t="s">
        <v>475</v>
      </c>
      <c r="C62" s="2140" t="s">
        <v>475</v>
      </c>
      <c r="D62" s="2140" t="s">
        <v>475</v>
      </c>
      <c r="E62" s="2140" t="s">
        <v>475</v>
      </c>
      <c r="F62" s="2140" t="s">
        <v>475</v>
      </c>
      <c r="G62" s="2140" t="s">
        <v>475</v>
      </c>
      <c r="H62" s="2140" t="s">
        <v>475</v>
      </c>
      <c r="I62" s="2140" t="s">
        <v>475</v>
      </c>
      <c r="J62" s="779" t="s">
        <v>475</v>
      </c>
      <c r="K62" s="779"/>
      <c r="L62" s="779"/>
      <c r="M62" s="779"/>
      <c r="N62" s="779"/>
      <c r="O62" s="779" t="s">
        <v>475</v>
      </c>
      <c r="P62" s="779" t="s">
        <v>475</v>
      </c>
    </row>
    <row r="63" spans="1:16" x14ac:dyDescent="0.15">
      <c r="A63" s="2141" t="s">
        <v>426</v>
      </c>
      <c r="B63" s="2140" t="s">
        <v>475</v>
      </c>
      <c r="C63" s="2140" t="s">
        <v>475</v>
      </c>
      <c r="D63" s="2140" t="s">
        <v>475</v>
      </c>
      <c r="E63" s="2140" t="s">
        <v>475</v>
      </c>
      <c r="F63" s="2140" t="s">
        <v>475</v>
      </c>
      <c r="G63" s="2140" t="s">
        <v>475</v>
      </c>
      <c r="H63" s="2140" t="s">
        <v>475</v>
      </c>
      <c r="I63" s="2140" t="s">
        <v>475</v>
      </c>
      <c r="J63" s="779" t="s">
        <v>475</v>
      </c>
      <c r="K63" s="779"/>
      <c r="L63" s="779"/>
      <c r="M63" s="779"/>
      <c r="N63" s="779"/>
      <c r="O63" s="779" t="s">
        <v>475</v>
      </c>
      <c r="P63" s="779" t="s">
        <v>475</v>
      </c>
    </row>
    <row r="64" spans="1:16" x14ac:dyDescent="0.15">
      <c r="A64" s="2141" t="s">
        <v>427</v>
      </c>
      <c r="B64" s="2140" t="s">
        <v>475</v>
      </c>
      <c r="C64" s="2140" t="s">
        <v>475</v>
      </c>
      <c r="D64" s="2140" t="s">
        <v>475</v>
      </c>
      <c r="E64" s="2140" t="s">
        <v>475</v>
      </c>
      <c r="F64" s="2140" t="s">
        <v>475</v>
      </c>
      <c r="G64" s="2140" t="s">
        <v>475</v>
      </c>
      <c r="H64" s="2140" t="s">
        <v>475</v>
      </c>
      <c r="I64" s="2140" t="s">
        <v>475</v>
      </c>
      <c r="J64" s="779" t="s">
        <v>475</v>
      </c>
      <c r="K64" s="779"/>
      <c r="L64" s="779"/>
      <c r="M64" s="779"/>
      <c r="N64" s="779"/>
      <c r="O64" s="779" t="s">
        <v>475</v>
      </c>
      <c r="P64" s="779" t="s">
        <v>475</v>
      </c>
    </row>
    <row r="65" spans="1:16" x14ac:dyDescent="0.15">
      <c r="A65" s="2141" t="s">
        <v>428</v>
      </c>
      <c r="B65" s="2140" t="s">
        <v>475</v>
      </c>
      <c r="C65" s="2140" t="s">
        <v>475</v>
      </c>
      <c r="D65" s="2140" t="s">
        <v>475</v>
      </c>
      <c r="E65" s="2140" t="s">
        <v>475</v>
      </c>
      <c r="F65" s="2140" t="s">
        <v>475</v>
      </c>
      <c r="G65" s="2140" t="s">
        <v>475</v>
      </c>
      <c r="H65" s="2140" t="s">
        <v>475</v>
      </c>
      <c r="I65" s="2140" t="s">
        <v>475</v>
      </c>
      <c r="J65" s="779" t="s">
        <v>475</v>
      </c>
      <c r="K65" s="779"/>
      <c r="L65" s="779"/>
      <c r="M65" s="779"/>
      <c r="N65" s="779"/>
      <c r="O65" s="779" t="s">
        <v>475</v>
      </c>
      <c r="P65" s="779" t="s">
        <v>475</v>
      </c>
    </row>
    <row r="66" spans="1:16" x14ac:dyDescent="0.15">
      <c r="A66" s="2141" t="s">
        <v>429</v>
      </c>
      <c r="B66" s="2140" t="s">
        <v>475</v>
      </c>
      <c r="C66" s="2140" t="s">
        <v>475</v>
      </c>
      <c r="D66" s="2140" t="s">
        <v>475</v>
      </c>
      <c r="E66" s="2140" t="s">
        <v>475</v>
      </c>
      <c r="F66" s="2140" t="s">
        <v>475</v>
      </c>
      <c r="G66" s="2140" t="s">
        <v>475</v>
      </c>
      <c r="H66" s="2140" t="s">
        <v>475</v>
      </c>
      <c r="I66" s="2140" t="s">
        <v>475</v>
      </c>
      <c r="J66" s="779" t="s">
        <v>475</v>
      </c>
      <c r="K66" s="779"/>
      <c r="L66" s="779"/>
      <c r="M66" s="779"/>
      <c r="N66" s="779"/>
      <c r="O66" s="779" t="s">
        <v>475</v>
      </c>
      <c r="P66" s="779" t="s">
        <v>475</v>
      </c>
    </row>
    <row r="67" spans="1:16" x14ac:dyDescent="0.15">
      <c r="A67" s="2141" t="s">
        <v>430</v>
      </c>
      <c r="B67" s="2140" t="s">
        <v>475</v>
      </c>
      <c r="C67" s="2140" t="s">
        <v>475</v>
      </c>
      <c r="D67" s="2140" t="s">
        <v>475</v>
      </c>
      <c r="E67" s="2140" t="s">
        <v>475</v>
      </c>
      <c r="F67" s="2140" t="s">
        <v>475</v>
      </c>
      <c r="G67" s="2140" t="s">
        <v>475</v>
      </c>
      <c r="H67" s="2140" t="s">
        <v>475</v>
      </c>
      <c r="I67" s="2140" t="s">
        <v>475</v>
      </c>
      <c r="J67" s="779" t="s">
        <v>475</v>
      </c>
      <c r="K67" s="779"/>
      <c r="L67" s="779"/>
      <c r="M67" s="779"/>
      <c r="N67" s="779"/>
      <c r="O67" s="779" t="s">
        <v>475</v>
      </c>
      <c r="P67" s="779" t="s">
        <v>475</v>
      </c>
    </row>
    <row r="68" spans="1:16" x14ac:dyDescent="0.15">
      <c r="A68" s="2141" t="s">
        <v>431</v>
      </c>
      <c r="B68" s="2140" t="s">
        <v>475</v>
      </c>
      <c r="C68" s="2140" t="s">
        <v>475</v>
      </c>
      <c r="D68" s="2140" t="s">
        <v>475</v>
      </c>
      <c r="E68" s="2140" t="s">
        <v>475</v>
      </c>
      <c r="F68" s="2140" t="s">
        <v>475</v>
      </c>
      <c r="G68" s="2140" t="s">
        <v>475</v>
      </c>
      <c r="H68" s="2140" t="s">
        <v>475</v>
      </c>
      <c r="I68" s="2140" t="s">
        <v>475</v>
      </c>
      <c r="J68" s="779" t="s">
        <v>475</v>
      </c>
      <c r="K68" s="779"/>
      <c r="L68" s="779"/>
      <c r="M68" s="779"/>
      <c r="N68" s="779"/>
      <c r="O68" s="779" t="s">
        <v>475</v>
      </c>
      <c r="P68" s="779" t="s">
        <v>475</v>
      </c>
    </row>
    <row r="69" spans="1:16" x14ac:dyDescent="0.15">
      <c r="A69" s="2141" t="s">
        <v>432</v>
      </c>
      <c r="B69" s="2140" t="s">
        <v>475</v>
      </c>
      <c r="C69" s="2140" t="s">
        <v>475</v>
      </c>
      <c r="D69" s="2140" t="s">
        <v>475</v>
      </c>
      <c r="E69" s="2140" t="s">
        <v>475</v>
      </c>
      <c r="F69" s="2140" t="s">
        <v>475</v>
      </c>
      <c r="G69" s="2140" t="s">
        <v>475</v>
      </c>
      <c r="H69" s="2140" t="s">
        <v>475</v>
      </c>
      <c r="I69" s="2140" t="s">
        <v>475</v>
      </c>
      <c r="J69" s="779" t="s">
        <v>475</v>
      </c>
      <c r="K69" s="779"/>
      <c r="L69" s="779"/>
      <c r="M69" s="779"/>
      <c r="N69" s="779"/>
      <c r="O69" s="779" t="s">
        <v>475</v>
      </c>
      <c r="P69" s="779" t="s">
        <v>475</v>
      </c>
    </row>
    <row r="70" spans="1:16" x14ac:dyDescent="0.15">
      <c r="A70" s="2141" t="s">
        <v>433</v>
      </c>
      <c r="B70" s="2140" t="s">
        <v>475</v>
      </c>
      <c r="C70" s="2140" t="s">
        <v>475</v>
      </c>
      <c r="D70" s="2140" t="s">
        <v>475</v>
      </c>
      <c r="E70" s="2140" t="s">
        <v>475</v>
      </c>
      <c r="F70" s="2140" t="s">
        <v>475</v>
      </c>
      <c r="G70" s="2140" t="s">
        <v>475</v>
      </c>
      <c r="H70" s="2140" t="s">
        <v>475</v>
      </c>
      <c r="I70" s="2140" t="s">
        <v>475</v>
      </c>
      <c r="J70" s="779" t="s">
        <v>475</v>
      </c>
      <c r="K70" s="779" t="s">
        <v>475</v>
      </c>
      <c r="L70" s="779" t="s">
        <v>475</v>
      </c>
      <c r="M70" s="779" t="s">
        <v>475</v>
      </c>
      <c r="N70" s="779" t="s">
        <v>475</v>
      </c>
      <c r="O70" s="779" t="s">
        <v>475</v>
      </c>
      <c r="P70" s="1693" t="s">
        <v>475</v>
      </c>
    </row>
  </sheetData>
  <sheetProtection selectLockedCells="1" selectUnlockedCells="1"/>
  <mergeCells count="57">
    <mergeCell ref="A61:I61"/>
    <mergeCell ref="A62:I62"/>
    <mergeCell ref="A69:I69"/>
    <mergeCell ref="A70:I70"/>
    <mergeCell ref="A63:I63"/>
    <mergeCell ref="A64:I64"/>
    <mergeCell ref="A65:I65"/>
    <mergeCell ref="A66:I66"/>
    <mergeCell ref="A67:I67"/>
    <mergeCell ref="A68:I68"/>
    <mergeCell ref="H51:I51"/>
    <mergeCell ref="J51:K51"/>
    <mergeCell ref="L51:L52"/>
    <mergeCell ref="A59:I59"/>
    <mergeCell ref="A60:I60"/>
    <mergeCell ref="B50:C50"/>
    <mergeCell ref="A51:A52"/>
    <mergeCell ref="B51:C51"/>
    <mergeCell ref="D51:E51"/>
    <mergeCell ref="F51:G51"/>
    <mergeCell ref="H39:I39"/>
    <mergeCell ref="J39:K39"/>
    <mergeCell ref="L39:M39"/>
    <mergeCell ref="N39:O39"/>
    <mergeCell ref="P39:P40"/>
    <mergeCell ref="B38:C38"/>
    <mergeCell ref="A39:A40"/>
    <mergeCell ref="B39:C39"/>
    <mergeCell ref="D39:E39"/>
    <mergeCell ref="F39:G39"/>
    <mergeCell ref="H27:I27"/>
    <mergeCell ref="J27:K27"/>
    <mergeCell ref="L27:M27"/>
    <mergeCell ref="N27:O27"/>
    <mergeCell ref="P27:P28"/>
    <mergeCell ref="B26:C26"/>
    <mergeCell ref="A27:A28"/>
    <mergeCell ref="B27:C27"/>
    <mergeCell ref="D27:E27"/>
    <mergeCell ref="F27:G27"/>
    <mergeCell ref="H15:I15"/>
    <mergeCell ref="J15:K15"/>
    <mergeCell ref="L15:M15"/>
    <mergeCell ref="N15:O15"/>
    <mergeCell ref="P15:P16"/>
    <mergeCell ref="B14:C14"/>
    <mergeCell ref="A15:A16"/>
    <mergeCell ref="B15:C15"/>
    <mergeCell ref="D15:E15"/>
    <mergeCell ref="F15:G15"/>
    <mergeCell ref="A1:P1"/>
    <mergeCell ref="C2:M2"/>
    <mergeCell ref="B6:C6"/>
    <mergeCell ref="D6:E6"/>
    <mergeCell ref="F6:G6"/>
    <mergeCell ref="A6:A7"/>
    <mergeCell ref="H6:H7"/>
  </mergeCells>
  <phoneticPr fontId="41" type="noConversion"/>
  <pageMargins left="0.25" right="0.25" top="0.75" bottom="0.75" header="0.3" footer="0.3"/>
  <pageSetup paperSize="9" scale="49" firstPageNumber="0" orientation="portrait" r:id="rId1"/>
  <headerFooter alignWithMargins="0"/>
  <rowBreaks count="1" manualBreakCount="1">
    <brk id="5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70"/>
  <sheetViews>
    <sheetView zoomScaleNormal="100" zoomScaleSheetLayoutView="100" workbookViewId="0">
      <selection activeCell="A2" sqref="A2"/>
    </sheetView>
  </sheetViews>
  <sheetFormatPr defaultColWidth="11.5546875" defaultRowHeight="13.5" x14ac:dyDescent="0.15"/>
  <cols>
    <col min="1" max="2" width="9.109375" style="776" customWidth="1"/>
    <col min="3" max="3" width="13.109375" style="776" customWidth="1"/>
    <col min="4" max="6" width="9.109375" style="776" customWidth="1"/>
    <col min="7" max="7" width="13.77734375" style="776" customWidth="1"/>
    <col min="8" max="16" width="9.109375" style="776" customWidth="1"/>
    <col min="17" max="16384" width="11.5546875" style="776"/>
  </cols>
  <sheetData>
    <row r="1" spans="1:16" ht="24.75" customHeight="1" x14ac:dyDescent="0.15">
      <c r="A1" s="2137" t="s">
        <v>409</v>
      </c>
      <c r="B1" s="2137"/>
      <c r="C1" s="2137"/>
      <c r="D1" s="2137"/>
      <c r="E1" s="2137"/>
      <c r="F1" s="2137"/>
      <c r="G1" s="2137"/>
      <c r="H1" s="2137"/>
      <c r="I1" s="2137"/>
      <c r="J1" s="2137"/>
      <c r="K1" s="2137"/>
      <c r="L1" s="2137"/>
      <c r="M1" s="2137"/>
      <c r="N1" s="2137"/>
      <c r="O1" s="2137"/>
      <c r="P1" s="2137"/>
    </row>
    <row r="2" spans="1:16" ht="21" customHeight="1" x14ac:dyDescent="0.15">
      <c r="A2" s="777"/>
      <c r="B2" s="777"/>
      <c r="C2" s="1989" t="s">
        <v>410</v>
      </c>
      <c r="D2" s="1989"/>
      <c r="E2" s="1989"/>
      <c r="F2" s="1989"/>
      <c r="G2" s="1989"/>
      <c r="H2" s="1989"/>
      <c r="I2" s="1989"/>
      <c r="J2" s="1989"/>
      <c r="K2" s="1989"/>
      <c r="L2" s="1989"/>
      <c r="M2" s="1989"/>
      <c r="N2" s="778"/>
      <c r="O2" s="779"/>
      <c r="P2" s="779"/>
    </row>
    <row r="3" spans="1:16" ht="25.5" customHeight="1" x14ac:dyDescent="0.15">
      <c r="A3" s="781" t="s">
        <v>411</v>
      </c>
      <c r="B3" s="782" t="s">
        <v>1271</v>
      </c>
      <c r="C3" s="783"/>
      <c r="D3" s="783"/>
      <c r="E3" s="783"/>
      <c r="F3" s="783"/>
      <c r="G3" s="782"/>
      <c r="H3" s="779"/>
      <c r="I3" s="784"/>
      <c r="J3" s="784"/>
      <c r="K3" s="779"/>
      <c r="L3" s="779"/>
      <c r="M3" s="779"/>
      <c r="N3" s="779"/>
      <c r="O3" s="779"/>
      <c r="P3" s="779"/>
    </row>
    <row r="4" spans="1:16" ht="25.5" customHeight="1" x14ac:dyDescent="0.15">
      <c r="A4" s="781" t="s">
        <v>412</v>
      </c>
      <c r="B4" s="784"/>
      <c r="C4" s="784"/>
      <c r="D4" s="784"/>
      <c r="E4" s="784"/>
      <c r="F4" s="784"/>
      <c r="G4" s="784"/>
      <c r="H4" s="784"/>
      <c r="I4" s="784"/>
      <c r="J4" s="784"/>
      <c r="K4" s="779"/>
      <c r="L4" s="779"/>
      <c r="M4" s="779"/>
      <c r="N4" s="779"/>
      <c r="O4" s="779"/>
      <c r="P4" s="779"/>
    </row>
    <row r="5" spans="1:16" ht="19.5" thickBot="1" x14ac:dyDescent="0.2">
      <c r="A5" s="809" t="s">
        <v>413</v>
      </c>
      <c r="B5" s="1692"/>
      <c r="C5" s="1692"/>
      <c r="D5" s="1692"/>
      <c r="E5" s="1692"/>
      <c r="F5" s="1692"/>
      <c r="G5" s="1692"/>
      <c r="H5" s="813" t="s">
        <v>414</v>
      </c>
    </row>
    <row r="6" spans="1:16" ht="15" thickBot="1" x14ac:dyDescent="0.2">
      <c r="A6" s="1990" t="s">
        <v>13</v>
      </c>
      <c r="B6" s="1991" t="s">
        <v>1247</v>
      </c>
      <c r="C6" s="1991" t="s">
        <v>1247</v>
      </c>
      <c r="D6" s="1991" t="s">
        <v>324</v>
      </c>
      <c r="E6" s="1991" t="s">
        <v>324</v>
      </c>
      <c r="F6" s="1991" t="s">
        <v>56</v>
      </c>
      <c r="G6" s="1991" t="s">
        <v>56</v>
      </c>
      <c r="H6" s="1992" t="s">
        <v>152</v>
      </c>
    </row>
    <row r="7" spans="1:16" ht="14.25" x14ac:dyDescent="0.15">
      <c r="A7" s="1990"/>
      <c r="B7" s="797" t="s">
        <v>341</v>
      </c>
      <c r="C7" s="797" t="s">
        <v>116</v>
      </c>
      <c r="D7" s="797" t="s">
        <v>341</v>
      </c>
      <c r="E7" s="797" t="s">
        <v>116</v>
      </c>
      <c r="F7" s="797" t="s">
        <v>341</v>
      </c>
      <c r="G7" s="797" t="s">
        <v>116</v>
      </c>
      <c r="H7" s="1992"/>
    </row>
    <row r="8" spans="1:16" x14ac:dyDescent="0.15">
      <c r="A8" s="798" t="s">
        <v>1248</v>
      </c>
      <c r="B8" s="799">
        <v>134</v>
      </c>
      <c r="C8" s="800">
        <v>9.8447999999999993</v>
      </c>
      <c r="D8" s="799">
        <v>0</v>
      </c>
      <c r="E8" s="800">
        <v>0</v>
      </c>
      <c r="F8" s="799">
        <v>134</v>
      </c>
      <c r="G8" s="801">
        <v>9.84</v>
      </c>
      <c r="H8" s="802"/>
    </row>
    <row r="9" spans="1:16" x14ac:dyDescent="0.15">
      <c r="A9" s="798" t="s">
        <v>1249</v>
      </c>
      <c r="B9" s="799">
        <v>1810</v>
      </c>
      <c r="C9" s="800">
        <v>80.322999999999993</v>
      </c>
      <c r="D9" s="799">
        <v>220</v>
      </c>
      <c r="E9" s="800">
        <v>30.4328</v>
      </c>
      <c r="F9" s="799">
        <v>2030</v>
      </c>
      <c r="G9" s="801">
        <v>110.76</v>
      </c>
      <c r="H9" s="802"/>
    </row>
    <row r="10" spans="1:16" x14ac:dyDescent="0.15">
      <c r="A10" s="798" t="s">
        <v>1250</v>
      </c>
      <c r="B10" s="799">
        <v>453</v>
      </c>
      <c r="C10" s="800">
        <v>30.277200000000001</v>
      </c>
      <c r="D10" s="799">
        <v>57</v>
      </c>
      <c r="E10" s="800">
        <v>11.021000000000001</v>
      </c>
      <c r="F10" s="799">
        <v>510</v>
      </c>
      <c r="G10" s="801">
        <v>41.3</v>
      </c>
      <c r="H10" s="802"/>
    </row>
    <row r="11" spans="1:16" x14ac:dyDescent="0.15">
      <c r="A11" s="798" t="s">
        <v>1251</v>
      </c>
      <c r="B11" s="799">
        <v>1657</v>
      </c>
      <c r="C11" s="800">
        <v>69.242500000000007</v>
      </c>
      <c r="D11" s="799">
        <v>0</v>
      </c>
      <c r="E11" s="800">
        <v>0</v>
      </c>
      <c r="F11" s="799">
        <v>1657</v>
      </c>
      <c r="G11" s="801">
        <v>69.239999999999995</v>
      </c>
      <c r="H11" s="802"/>
    </row>
    <row r="12" spans="1:16" x14ac:dyDescent="0.15">
      <c r="A12" s="804" t="s">
        <v>56</v>
      </c>
      <c r="B12" s="805">
        <v>4054</v>
      </c>
      <c r="C12" s="834">
        <v>189.6875</v>
      </c>
      <c r="D12" s="805">
        <v>277</v>
      </c>
      <c r="E12" s="834">
        <v>41.453800000000001</v>
      </c>
      <c r="F12" s="805">
        <v>4331</v>
      </c>
      <c r="G12" s="834">
        <v>231.14</v>
      </c>
      <c r="H12" s="807"/>
    </row>
    <row r="14" spans="1:16" ht="18.75" x14ac:dyDescent="0.15">
      <c r="A14" s="809" t="s">
        <v>420</v>
      </c>
      <c r="B14" s="2138" t="s">
        <v>1252</v>
      </c>
      <c r="C14" s="2139"/>
      <c r="D14" s="822" t="s">
        <v>475</v>
      </c>
      <c r="E14" s="811" t="s">
        <v>475</v>
      </c>
      <c r="F14" s="811" t="s">
        <v>475</v>
      </c>
      <c r="G14" s="811" t="s">
        <v>475</v>
      </c>
      <c r="H14" s="811" t="s">
        <v>475</v>
      </c>
      <c r="I14" s="811" t="s">
        <v>475</v>
      </c>
      <c r="J14" s="811" t="s">
        <v>475</v>
      </c>
      <c r="K14" s="811" t="s">
        <v>475</v>
      </c>
      <c r="L14" s="811" t="s">
        <v>475</v>
      </c>
      <c r="M14" s="811" t="s">
        <v>475</v>
      </c>
      <c r="N14" s="812" t="s">
        <v>475</v>
      </c>
      <c r="O14" s="812" t="s">
        <v>475</v>
      </c>
      <c r="P14" s="813" t="s">
        <v>414</v>
      </c>
    </row>
    <row r="15" spans="1:16" ht="14.25" x14ac:dyDescent="0.15">
      <c r="A15" s="1995" t="s">
        <v>421</v>
      </c>
      <c r="B15" s="1991" t="s">
        <v>342</v>
      </c>
      <c r="C15" s="1991"/>
      <c r="D15" s="1991" t="s">
        <v>343</v>
      </c>
      <c r="E15" s="1991"/>
      <c r="F15" s="1991" t="s">
        <v>344</v>
      </c>
      <c r="G15" s="1991"/>
      <c r="H15" s="1991" t="s">
        <v>345</v>
      </c>
      <c r="I15" s="1991"/>
      <c r="J15" s="1991" t="s">
        <v>346</v>
      </c>
      <c r="K15" s="1991"/>
      <c r="L15" s="1991" t="s">
        <v>347</v>
      </c>
      <c r="M15" s="1991"/>
      <c r="N15" s="1991" t="s">
        <v>56</v>
      </c>
      <c r="O15" s="1991"/>
      <c r="P15" s="1994" t="s">
        <v>422</v>
      </c>
    </row>
    <row r="16" spans="1:16" ht="14.25" x14ac:dyDescent="0.15">
      <c r="A16" s="1995" t="s">
        <v>475</v>
      </c>
      <c r="B16" s="797" t="s">
        <v>341</v>
      </c>
      <c r="C16" s="797" t="s">
        <v>116</v>
      </c>
      <c r="D16" s="797" t="s">
        <v>341</v>
      </c>
      <c r="E16" s="797" t="s">
        <v>116</v>
      </c>
      <c r="F16" s="797" t="s">
        <v>341</v>
      </c>
      <c r="G16" s="797" t="s">
        <v>116</v>
      </c>
      <c r="H16" s="797" t="s">
        <v>341</v>
      </c>
      <c r="I16" s="797" t="s">
        <v>116</v>
      </c>
      <c r="J16" s="797" t="s">
        <v>341</v>
      </c>
      <c r="K16" s="797" t="s">
        <v>116</v>
      </c>
      <c r="L16" s="797" t="s">
        <v>341</v>
      </c>
      <c r="M16" s="797" t="s">
        <v>116</v>
      </c>
      <c r="N16" s="797" t="s">
        <v>341</v>
      </c>
      <c r="O16" s="797" t="s">
        <v>116</v>
      </c>
      <c r="P16" s="1994"/>
    </row>
    <row r="17" spans="1:16" x14ac:dyDescent="0.15">
      <c r="A17" s="824" t="s">
        <v>18</v>
      </c>
      <c r="B17" s="825">
        <v>0</v>
      </c>
      <c r="C17" s="1204">
        <v>0</v>
      </c>
      <c r="D17" s="825">
        <v>0</v>
      </c>
      <c r="E17" s="1204">
        <v>0</v>
      </c>
      <c r="F17" s="825">
        <v>0</v>
      </c>
      <c r="G17" s="1204">
        <v>0</v>
      </c>
      <c r="H17" s="825">
        <v>0</v>
      </c>
      <c r="I17" s="1204">
        <v>0</v>
      </c>
      <c r="J17" s="825">
        <v>0</v>
      </c>
      <c r="K17" s="1204">
        <v>0</v>
      </c>
      <c r="L17" s="825">
        <v>134</v>
      </c>
      <c r="M17" s="1204">
        <v>9.8447999999999993</v>
      </c>
      <c r="N17" s="825">
        <v>134</v>
      </c>
      <c r="O17" s="826">
        <v>9.84</v>
      </c>
      <c r="P17" s="827"/>
    </row>
    <row r="18" spans="1:16" ht="24" customHeight="1" x14ac:dyDescent="0.15">
      <c r="A18" s="828" t="s">
        <v>1253</v>
      </c>
      <c r="B18" s="829"/>
      <c r="C18" s="830"/>
      <c r="D18" s="829"/>
      <c r="E18" s="830"/>
      <c r="F18" s="829"/>
      <c r="G18" s="830"/>
      <c r="H18" s="829"/>
      <c r="I18" s="830"/>
      <c r="J18" s="829"/>
      <c r="K18" s="830"/>
      <c r="L18" s="829"/>
      <c r="M18" s="830"/>
      <c r="N18" s="829"/>
      <c r="O18" s="1203"/>
      <c r="P18" s="831"/>
    </row>
    <row r="19" spans="1:16" ht="27" x14ac:dyDescent="0.15">
      <c r="A19" s="828" t="s">
        <v>1254</v>
      </c>
      <c r="B19" s="829"/>
      <c r="C19" s="830"/>
      <c r="D19" s="829"/>
      <c r="E19" s="830"/>
      <c r="F19" s="829"/>
      <c r="G19" s="830"/>
      <c r="H19" s="829"/>
      <c r="I19" s="830"/>
      <c r="J19" s="829"/>
      <c r="K19" s="830"/>
      <c r="L19" s="829">
        <v>10</v>
      </c>
      <c r="M19" s="830">
        <v>1.8420000000000001</v>
      </c>
      <c r="N19" s="829">
        <v>10</v>
      </c>
      <c r="O19" s="830">
        <v>1.8420000000000001</v>
      </c>
      <c r="P19" s="831"/>
    </row>
    <row r="20" spans="1:16" ht="27" x14ac:dyDescent="0.15">
      <c r="A20" s="828" t="s">
        <v>1255</v>
      </c>
      <c r="B20" s="829"/>
      <c r="C20" s="830"/>
      <c r="D20" s="829"/>
      <c r="E20" s="830"/>
      <c r="F20" s="829"/>
      <c r="G20" s="830"/>
      <c r="H20" s="829"/>
      <c r="I20" s="830"/>
      <c r="J20" s="829"/>
      <c r="K20" s="830"/>
      <c r="L20" s="829">
        <v>19</v>
      </c>
      <c r="M20" s="830">
        <v>2.2429999999999999</v>
      </c>
      <c r="N20" s="829">
        <v>19</v>
      </c>
      <c r="O20" s="830">
        <v>2.2429999999999999</v>
      </c>
      <c r="P20" s="831"/>
    </row>
    <row r="21" spans="1:16" ht="27" x14ac:dyDescent="0.15">
      <c r="A21" s="828" t="s">
        <v>1256</v>
      </c>
      <c r="B21" s="829"/>
      <c r="C21" s="830"/>
      <c r="D21" s="829"/>
      <c r="E21" s="830"/>
      <c r="F21" s="829"/>
      <c r="G21" s="830"/>
      <c r="H21" s="829"/>
      <c r="I21" s="830"/>
      <c r="J21" s="829"/>
      <c r="K21" s="830"/>
      <c r="L21" s="829">
        <v>25</v>
      </c>
      <c r="M21" s="830">
        <v>2.1030000000000002</v>
      </c>
      <c r="N21" s="829">
        <v>25</v>
      </c>
      <c r="O21" s="830">
        <v>2.1030000000000002</v>
      </c>
      <c r="P21" s="831"/>
    </row>
    <row r="22" spans="1:16" ht="27" x14ac:dyDescent="0.15">
      <c r="A22" s="828" t="s">
        <v>1257</v>
      </c>
      <c r="B22" s="829"/>
      <c r="C22" s="830"/>
      <c r="D22" s="829"/>
      <c r="E22" s="830"/>
      <c r="F22" s="829"/>
      <c r="G22" s="830"/>
      <c r="H22" s="829"/>
      <c r="I22" s="830"/>
      <c r="J22" s="829"/>
      <c r="K22" s="830"/>
      <c r="L22" s="829">
        <v>59</v>
      </c>
      <c r="M22" s="830">
        <v>3.0529999999999999</v>
      </c>
      <c r="N22" s="829">
        <v>59</v>
      </c>
      <c r="O22" s="830">
        <v>3.0529999999999999</v>
      </c>
      <c r="P22" s="831"/>
    </row>
    <row r="23" spans="1:16" ht="27" x14ac:dyDescent="0.15">
      <c r="A23" s="832" t="s">
        <v>1258</v>
      </c>
      <c r="B23" s="833"/>
      <c r="C23" s="834"/>
      <c r="D23" s="833"/>
      <c r="E23" s="834"/>
      <c r="F23" s="833"/>
      <c r="G23" s="834"/>
      <c r="H23" s="833"/>
      <c r="I23" s="834"/>
      <c r="J23" s="833"/>
      <c r="K23" s="834"/>
      <c r="L23" s="833">
        <v>21</v>
      </c>
      <c r="M23" s="834">
        <v>0.60399999999999998</v>
      </c>
      <c r="N23" s="833">
        <v>21</v>
      </c>
      <c r="O23" s="834">
        <v>0.60399999999999998</v>
      </c>
      <c r="P23" s="835"/>
    </row>
    <row r="26" spans="1:16" ht="18.75" x14ac:dyDescent="0.15">
      <c r="A26" s="809" t="s">
        <v>420</v>
      </c>
      <c r="B26" s="2138" t="s">
        <v>1259</v>
      </c>
      <c r="C26" s="2139"/>
      <c r="D26" s="822" t="s">
        <v>475</v>
      </c>
      <c r="E26" s="811" t="s">
        <v>475</v>
      </c>
      <c r="F26" s="811" t="s">
        <v>475</v>
      </c>
      <c r="G26" s="811" t="s">
        <v>475</v>
      </c>
      <c r="H26" s="811" t="s">
        <v>475</v>
      </c>
      <c r="I26" s="811" t="s">
        <v>475</v>
      </c>
      <c r="J26" s="811" t="s">
        <v>475</v>
      </c>
      <c r="K26" s="811" t="s">
        <v>475</v>
      </c>
      <c r="L26" s="811" t="s">
        <v>475</v>
      </c>
      <c r="M26" s="811" t="s">
        <v>475</v>
      </c>
      <c r="N26" s="812" t="s">
        <v>475</v>
      </c>
      <c r="O26" s="812" t="s">
        <v>475</v>
      </c>
      <c r="P26" s="813" t="s">
        <v>414</v>
      </c>
    </row>
    <row r="27" spans="1:16" ht="14.25" x14ac:dyDescent="0.15">
      <c r="A27" s="1995" t="s">
        <v>421</v>
      </c>
      <c r="B27" s="1991" t="s">
        <v>342</v>
      </c>
      <c r="C27" s="1991"/>
      <c r="D27" s="1991" t="s">
        <v>343</v>
      </c>
      <c r="E27" s="1991"/>
      <c r="F27" s="1991" t="s">
        <v>344</v>
      </c>
      <c r="G27" s="1991"/>
      <c r="H27" s="1991" t="s">
        <v>345</v>
      </c>
      <c r="I27" s="1991"/>
      <c r="J27" s="1991" t="s">
        <v>346</v>
      </c>
      <c r="K27" s="1991"/>
      <c r="L27" s="1991" t="s">
        <v>347</v>
      </c>
      <c r="M27" s="1991"/>
      <c r="N27" s="1991" t="s">
        <v>56</v>
      </c>
      <c r="O27" s="1991"/>
      <c r="P27" s="1994" t="s">
        <v>422</v>
      </c>
    </row>
    <row r="28" spans="1:16" ht="14.25" x14ac:dyDescent="0.15">
      <c r="A28" s="1995" t="s">
        <v>475</v>
      </c>
      <c r="B28" s="797" t="s">
        <v>341</v>
      </c>
      <c r="C28" s="797" t="s">
        <v>116</v>
      </c>
      <c r="D28" s="797" t="s">
        <v>341</v>
      </c>
      <c r="E28" s="797" t="s">
        <v>116</v>
      </c>
      <c r="F28" s="797" t="s">
        <v>341</v>
      </c>
      <c r="G28" s="797" t="s">
        <v>116</v>
      </c>
      <c r="H28" s="797" t="s">
        <v>341</v>
      </c>
      <c r="I28" s="797" t="s">
        <v>116</v>
      </c>
      <c r="J28" s="797" t="s">
        <v>341</v>
      </c>
      <c r="K28" s="797" t="s">
        <v>116</v>
      </c>
      <c r="L28" s="797" t="s">
        <v>341</v>
      </c>
      <c r="M28" s="797" t="s">
        <v>116</v>
      </c>
      <c r="N28" s="797" t="s">
        <v>341</v>
      </c>
      <c r="O28" s="797" t="s">
        <v>116</v>
      </c>
      <c r="P28" s="1994"/>
    </row>
    <row r="29" spans="1:16" x14ac:dyDescent="0.15">
      <c r="A29" s="824" t="s">
        <v>18</v>
      </c>
      <c r="B29" s="825">
        <v>0</v>
      </c>
      <c r="C29" s="1204">
        <v>0</v>
      </c>
      <c r="D29" s="825">
        <v>0</v>
      </c>
      <c r="E29" s="1204">
        <v>0</v>
      </c>
      <c r="F29" s="825">
        <v>16</v>
      </c>
      <c r="G29" s="1204">
        <v>2.2439</v>
      </c>
      <c r="H29" s="825">
        <v>192</v>
      </c>
      <c r="I29" s="1204">
        <v>27.318899999999999</v>
      </c>
      <c r="J29" s="825">
        <v>12</v>
      </c>
      <c r="K29" s="1204">
        <v>0.87</v>
      </c>
      <c r="L29" s="825">
        <v>1810</v>
      </c>
      <c r="M29" s="1204">
        <v>80.323000000000008</v>
      </c>
      <c r="N29" s="825">
        <v>2030</v>
      </c>
      <c r="O29" s="826">
        <v>110.76</v>
      </c>
      <c r="P29" s="827"/>
    </row>
    <row r="30" spans="1:16" ht="24" customHeight="1" x14ac:dyDescent="0.15">
      <c r="A30" s="828" t="s">
        <v>1260</v>
      </c>
      <c r="B30" s="829"/>
      <c r="C30" s="830"/>
      <c r="D30" s="829"/>
      <c r="E30" s="830"/>
      <c r="F30" s="829"/>
      <c r="G30" s="830"/>
      <c r="H30" s="829"/>
      <c r="I30" s="830"/>
      <c r="J30" s="829"/>
      <c r="K30" s="830"/>
      <c r="L30" s="829"/>
      <c r="M30" s="830"/>
      <c r="N30" s="829"/>
      <c r="O30" s="1203"/>
      <c r="P30" s="831"/>
    </row>
    <row r="31" spans="1:16" ht="27" x14ac:dyDescent="0.15">
      <c r="A31" s="828" t="s">
        <v>1261</v>
      </c>
      <c r="B31" s="829"/>
      <c r="C31" s="830"/>
      <c r="D31" s="829"/>
      <c r="E31" s="830"/>
      <c r="F31" s="829"/>
      <c r="G31" s="830"/>
      <c r="H31" s="829">
        <v>34</v>
      </c>
      <c r="I31" s="830">
        <v>7.74</v>
      </c>
      <c r="J31" s="829"/>
      <c r="K31" s="830"/>
      <c r="L31" s="829">
        <v>35</v>
      </c>
      <c r="M31" s="830">
        <v>4.5369999999999999</v>
      </c>
      <c r="N31" s="829">
        <v>69</v>
      </c>
      <c r="O31" s="830">
        <v>12.276999999999999</v>
      </c>
      <c r="P31" s="831"/>
    </row>
    <row r="32" spans="1:16" ht="27" x14ac:dyDescent="0.15">
      <c r="A32" s="828" t="s">
        <v>1262</v>
      </c>
      <c r="B32" s="829"/>
      <c r="C32" s="830"/>
      <c r="D32" s="829"/>
      <c r="E32" s="830"/>
      <c r="F32" s="829">
        <v>16</v>
      </c>
      <c r="G32" s="830">
        <v>2.2440000000000002</v>
      </c>
      <c r="H32" s="829">
        <v>100</v>
      </c>
      <c r="I32" s="830">
        <v>14.08</v>
      </c>
      <c r="J32" s="829"/>
      <c r="K32" s="830"/>
      <c r="L32" s="829">
        <v>328</v>
      </c>
      <c r="M32" s="830">
        <v>25.329000000000001</v>
      </c>
      <c r="N32" s="829">
        <v>444</v>
      </c>
      <c r="O32" s="830">
        <v>41.652999999999999</v>
      </c>
      <c r="P32" s="831"/>
    </row>
    <row r="33" spans="1:16" ht="27" x14ac:dyDescent="0.15">
      <c r="A33" s="828" t="s">
        <v>1263</v>
      </c>
      <c r="B33" s="829"/>
      <c r="C33" s="830"/>
      <c r="D33" s="829"/>
      <c r="E33" s="830"/>
      <c r="F33" s="829"/>
      <c r="G33" s="830"/>
      <c r="H33" s="829">
        <v>58</v>
      </c>
      <c r="I33" s="830">
        <v>5.4989999999999997</v>
      </c>
      <c r="J33" s="829"/>
      <c r="K33" s="830"/>
      <c r="L33" s="829">
        <v>384</v>
      </c>
      <c r="M33" s="830">
        <v>20.489000000000001</v>
      </c>
      <c r="N33" s="829">
        <v>442</v>
      </c>
      <c r="O33" s="830">
        <v>25.988</v>
      </c>
      <c r="P33" s="831"/>
    </row>
    <row r="34" spans="1:16" ht="27" x14ac:dyDescent="0.15">
      <c r="A34" s="828" t="s">
        <v>1264</v>
      </c>
      <c r="B34" s="829"/>
      <c r="C34" s="830"/>
      <c r="D34" s="829"/>
      <c r="E34" s="830"/>
      <c r="F34" s="829"/>
      <c r="G34" s="830"/>
      <c r="H34" s="829"/>
      <c r="I34" s="830"/>
      <c r="J34" s="829">
        <v>12</v>
      </c>
      <c r="K34" s="830">
        <v>0.87</v>
      </c>
      <c r="L34" s="829">
        <v>864</v>
      </c>
      <c r="M34" s="830">
        <v>27.03</v>
      </c>
      <c r="N34" s="829">
        <v>876</v>
      </c>
      <c r="O34" s="830">
        <v>27.9</v>
      </c>
      <c r="P34" s="831"/>
    </row>
    <row r="35" spans="1:16" ht="27" x14ac:dyDescent="0.15">
      <c r="A35" s="832" t="s">
        <v>1265</v>
      </c>
      <c r="B35" s="833"/>
      <c r="C35" s="834"/>
      <c r="D35" s="833"/>
      <c r="E35" s="834"/>
      <c r="F35" s="833"/>
      <c r="G35" s="834"/>
      <c r="H35" s="833"/>
      <c r="I35" s="834"/>
      <c r="J35" s="833"/>
      <c r="K35" s="834"/>
      <c r="L35" s="833">
        <v>199</v>
      </c>
      <c r="M35" s="834">
        <v>2.9390000000000001</v>
      </c>
      <c r="N35" s="833">
        <v>199</v>
      </c>
      <c r="O35" s="834">
        <v>2.9390000000000001</v>
      </c>
      <c r="P35" s="835"/>
    </row>
    <row r="38" spans="1:16" ht="18.75" x14ac:dyDescent="0.15">
      <c r="A38" s="809" t="s">
        <v>420</v>
      </c>
      <c r="B38" s="2138" t="s">
        <v>1266</v>
      </c>
      <c r="C38" s="2139"/>
      <c r="D38" s="822" t="s">
        <v>475</v>
      </c>
      <c r="E38" s="811" t="s">
        <v>475</v>
      </c>
      <c r="F38" s="811" t="s">
        <v>475</v>
      </c>
      <c r="G38" s="811" t="s">
        <v>475</v>
      </c>
      <c r="H38" s="811" t="s">
        <v>475</v>
      </c>
      <c r="I38" s="811" t="s">
        <v>475</v>
      </c>
      <c r="J38" s="811" t="s">
        <v>475</v>
      </c>
      <c r="K38" s="811" t="s">
        <v>475</v>
      </c>
      <c r="L38" s="811" t="s">
        <v>475</v>
      </c>
      <c r="M38" s="811" t="s">
        <v>475</v>
      </c>
      <c r="N38" s="812" t="s">
        <v>475</v>
      </c>
      <c r="O38" s="812" t="s">
        <v>475</v>
      </c>
      <c r="P38" s="813" t="s">
        <v>414</v>
      </c>
    </row>
    <row r="39" spans="1:16" ht="14.25" x14ac:dyDescent="0.15">
      <c r="A39" s="1995" t="s">
        <v>421</v>
      </c>
      <c r="B39" s="1991" t="s">
        <v>342</v>
      </c>
      <c r="C39" s="1991"/>
      <c r="D39" s="1991" t="s">
        <v>343</v>
      </c>
      <c r="E39" s="1991"/>
      <c r="F39" s="1991" t="s">
        <v>344</v>
      </c>
      <c r="G39" s="1991"/>
      <c r="H39" s="1991" t="s">
        <v>345</v>
      </c>
      <c r="I39" s="1991"/>
      <c r="J39" s="1991" t="s">
        <v>346</v>
      </c>
      <c r="K39" s="1991"/>
      <c r="L39" s="1991" t="s">
        <v>347</v>
      </c>
      <c r="M39" s="1991"/>
      <c r="N39" s="1991" t="s">
        <v>56</v>
      </c>
      <c r="O39" s="1991"/>
      <c r="P39" s="1994" t="s">
        <v>422</v>
      </c>
    </row>
    <row r="40" spans="1:16" ht="14.25" x14ac:dyDescent="0.15">
      <c r="A40" s="1995" t="s">
        <v>475</v>
      </c>
      <c r="B40" s="797" t="s">
        <v>341</v>
      </c>
      <c r="C40" s="797" t="s">
        <v>116</v>
      </c>
      <c r="D40" s="797" t="s">
        <v>341</v>
      </c>
      <c r="E40" s="797" t="s">
        <v>116</v>
      </c>
      <c r="F40" s="797" t="s">
        <v>341</v>
      </c>
      <c r="G40" s="797" t="s">
        <v>116</v>
      </c>
      <c r="H40" s="797" t="s">
        <v>341</v>
      </c>
      <c r="I40" s="797" t="s">
        <v>116</v>
      </c>
      <c r="J40" s="797" t="s">
        <v>341</v>
      </c>
      <c r="K40" s="797" t="s">
        <v>116</v>
      </c>
      <c r="L40" s="797" t="s">
        <v>341</v>
      </c>
      <c r="M40" s="797" t="s">
        <v>116</v>
      </c>
      <c r="N40" s="797" t="s">
        <v>341</v>
      </c>
      <c r="O40" s="797" t="s">
        <v>116</v>
      </c>
      <c r="P40" s="1994"/>
    </row>
    <row r="41" spans="1:16" x14ac:dyDescent="0.15">
      <c r="A41" s="824" t="s">
        <v>18</v>
      </c>
      <c r="B41" s="825">
        <v>0</v>
      </c>
      <c r="C41" s="1204">
        <v>0</v>
      </c>
      <c r="D41" s="825">
        <v>0</v>
      </c>
      <c r="E41" s="1204">
        <v>0</v>
      </c>
      <c r="F41" s="825">
        <v>0</v>
      </c>
      <c r="G41" s="1204">
        <v>0</v>
      </c>
      <c r="H41" s="825">
        <v>52</v>
      </c>
      <c r="I41" s="1204">
        <v>10.536899999999999</v>
      </c>
      <c r="J41" s="825">
        <v>5</v>
      </c>
      <c r="K41" s="1204">
        <v>0.48409999999999997</v>
      </c>
      <c r="L41" s="825">
        <v>453</v>
      </c>
      <c r="M41" s="1204">
        <v>30.277200000000001</v>
      </c>
      <c r="N41" s="825">
        <v>510</v>
      </c>
      <c r="O41" s="826">
        <v>41.3</v>
      </c>
      <c r="P41" s="827"/>
    </row>
    <row r="42" spans="1:16" ht="24" customHeight="1" x14ac:dyDescent="0.15">
      <c r="A42" s="828" t="s">
        <v>1253</v>
      </c>
      <c r="B42" s="829"/>
      <c r="C42" s="830"/>
      <c r="D42" s="829"/>
      <c r="E42" s="830"/>
      <c r="F42" s="829"/>
      <c r="G42" s="830"/>
      <c r="H42" s="829"/>
      <c r="I42" s="830"/>
      <c r="J42" s="829"/>
      <c r="K42" s="830"/>
      <c r="L42" s="829"/>
      <c r="M42" s="830"/>
      <c r="N42" s="829"/>
      <c r="O42" s="1203"/>
      <c r="P42" s="831"/>
    </row>
    <row r="43" spans="1:16" ht="27" x14ac:dyDescent="0.15">
      <c r="A43" s="828" t="s">
        <v>1254</v>
      </c>
      <c r="B43" s="829"/>
      <c r="C43" s="830"/>
      <c r="D43" s="829"/>
      <c r="E43" s="830"/>
      <c r="F43" s="829"/>
      <c r="G43" s="830"/>
      <c r="H43" s="829">
        <v>12</v>
      </c>
      <c r="I43" s="830">
        <v>3.4849999999999999</v>
      </c>
      <c r="J43" s="829"/>
      <c r="K43" s="830"/>
      <c r="L43" s="829">
        <v>25</v>
      </c>
      <c r="M43" s="830">
        <v>4.2750000000000004</v>
      </c>
      <c r="N43" s="829">
        <v>37</v>
      </c>
      <c r="O43" s="830">
        <v>7.76</v>
      </c>
      <c r="P43" s="831"/>
    </row>
    <row r="44" spans="1:16" ht="27" x14ac:dyDescent="0.15">
      <c r="A44" s="828" t="s">
        <v>1255</v>
      </c>
      <c r="B44" s="829"/>
      <c r="C44" s="830"/>
      <c r="D44" s="829"/>
      <c r="E44" s="830"/>
      <c r="F44" s="829"/>
      <c r="G44" s="830"/>
      <c r="H44" s="829">
        <v>35</v>
      </c>
      <c r="I44" s="830">
        <v>6.4260000000000002</v>
      </c>
      <c r="J44" s="829"/>
      <c r="K44" s="830"/>
      <c r="L44" s="829">
        <v>78</v>
      </c>
      <c r="M44" s="830">
        <v>8.2650000000000006</v>
      </c>
      <c r="N44" s="829">
        <v>113</v>
      </c>
      <c r="O44" s="830">
        <v>14.691000000000001</v>
      </c>
      <c r="P44" s="831"/>
    </row>
    <row r="45" spans="1:16" ht="27" x14ac:dyDescent="0.15">
      <c r="A45" s="828" t="s">
        <v>1256</v>
      </c>
      <c r="B45" s="829"/>
      <c r="C45" s="830"/>
      <c r="D45" s="829"/>
      <c r="E45" s="830"/>
      <c r="F45" s="829"/>
      <c r="G45" s="830"/>
      <c r="H45" s="829">
        <v>5</v>
      </c>
      <c r="I45" s="830">
        <v>0.626</v>
      </c>
      <c r="J45" s="829"/>
      <c r="K45" s="830"/>
      <c r="L45" s="829">
        <v>93</v>
      </c>
      <c r="M45" s="830">
        <v>6.9779999999999998</v>
      </c>
      <c r="N45" s="829">
        <v>98</v>
      </c>
      <c r="O45" s="830">
        <v>7.6040000000000001</v>
      </c>
      <c r="P45" s="831"/>
    </row>
    <row r="46" spans="1:16" ht="27" x14ac:dyDescent="0.15">
      <c r="A46" s="828" t="s">
        <v>1257</v>
      </c>
      <c r="B46" s="829"/>
      <c r="C46" s="830"/>
      <c r="D46" s="829"/>
      <c r="E46" s="830"/>
      <c r="F46" s="829"/>
      <c r="G46" s="830"/>
      <c r="H46" s="829"/>
      <c r="I46" s="830"/>
      <c r="J46" s="829">
        <v>5</v>
      </c>
      <c r="K46" s="830">
        <v>0.48399999999999999</v>
      </c>
      <c r="L46" s="829">
        <v>197</v>
      </c>
      <c r="M46" s="830">
        <v>9.3089999999999993</v>
      </c>
      <c r="N46" s="829">
        <v>202</v>
      </c>
      <c r="O46" s="830">
        <v>9.7929999999999993</v>
      </c>
      <c r="P46" s="831"/>
    </row>
    <row r="47" spans="1:16" ht="27" x14ac:dyDescent="0.15">
      <c r="A47" s="832" t="s">
        <v>1258</v>
      </c>
      <c r="B47" s="833"/>
      <c r="C47" s="834"/>
      <c r="D47" s="833"/>
      <c r="E47" s="834"/>
      <c r="F47" s="833"/>
      <c r="G47" s="834"/>
      <c r="H47" s="833"/>
      <c r="I47" s="834"/>
      <c r="J47" s="833"/>
      <c r="K47" s="834"/>
      <c r="L47" s="833">
        <v>60</v>
      </c>
      <c r="M47" s="834">
        <v>1.4510000000000001</v>
      </c>
      <c r="N47" s="833">
        <v>60</v>
      </c>
      <c r="O47" s="834">
        <v>1.4510000000000001</v>
      </c>
      <c r="P47" s="835"/>
    </row>
    <row r="50" spans="1:16" ht="18.75" x14ac:dyDescent="0.15">
      <c r="A50" s="809" t="s">
        <v>420</v>
      </c>
      <c r="B50" s="2138" t="s">
        <v>1267</v>
      </c>
      <c r="C50" s="2139"/>
      <c r="D50" s="822" t="s">
        <v>475</v>
      </c>
      <c r="E50" s="811" t="s">
        <v>475</v>
      </c>
      <c r="F50" s="811" t="s">
        <v>475</v>
      </c>
      <c r="G50" s="811" t="s">
        <v>475</v>
      </c>
      <c r="H50" s="811" t="s">
        <v>475</v>
      </c>
      <c r="I50" s="811" t="s">
        <v>475</v>
      </c>
      <c r="J50" s="811" t="s">
        <v>475</v>
      </c>
      <c r="K50" s="811" t="s">
        <v>475</v>
      </c>
      <c r="L50" s="813" t="s">
        <v>414</v>
      </c>
    </row>
    <row r="51" spans="1:16" ht="14.25" x14ac:dyDescent="0.15">
      <c r="A51" s="1995" t="s">
        <v>421</v>
      </c>
      <c r="B51" s="1991" t="s">
        <v>343</v>
      </c>
      <c r="C51" s="1991"/>
      <c r="D51" s="1991" t="s">
        <v>344</v>
      </c>
      <c r="E51" s="1991"/>
      <c r="F51" s="1991" t="s">
        <v>345</v>
      </c>
      <c r="G51" s="1991"/>
      <c r="H51" s="1991" t="s">
        <v>347</v>
      </c>
      <c r="I51" s="1991"/>
      <c r="J51" s="1991" t="s">
        <v>56</v>
      </c>
      <c r="K51" s="1991"/>
      <c r="L51" s="1994" t="s">
        <v>152</v>
      </c>
    </row>
    <row r="52" spans="1:16" ht="14.25" x14ac:dyDescent="0.15">
      <c r="A52" s="1995" t="s">
        <v>475</v>
      </c>
      <c r="B52" s="797" t="s">
        <v>341</v>
      </c>
      <c r="C52" s="797" t="s">
        <v>116</v>
      </c>
      <c r="D52" s="797" t="s">
        <v>341</v>
      </c>
      <c r="E52" s="797" t="s">
        <v>116</v>
      </c>
      <c r="F52" s="797" t="s">
        <v>341</v>
      </c>
      <c r="G52" s="797" t="s">
        <v>116</v>
      </c>
      <c r="H52" s="797" t="s">
        <v>341</v>
      </c>
      <c r="I52" s="797" t="s">
        <v>116</v>
      </c>
      <c r="J52" s="797" t="s">
        <v>341</v>
      </c>
      <c r="K52" s="797" t="s">
        <v>116</v>
      </c>
      <c r="L52" s="1994"/>
    </row>
    <row r="53" spans="1:16" x14ac:dyDescent="0.15">
      <c r="A53" s="824" t="s">
        <v>18</v>
      </c>
      <c r="B53" s="825">
        <v>0</v>
      </c>
      <c r="C53" s="1204">
        <v>0</v>
      </c>
      <c r="D53" s="825">
        <v>0</v>
      </c>
      <c r="E53" s="1204">
        <v>0</v>
      </c>
      <c r="F53" s="825">
        <v>0</v>
      </c>
      <c r="G53" s="1204">
        <v>0</v>
      </c>
      <c r="H53" s="825">
        <v>1657</v>
      </c>
      <c r="I53" s="1204">
        <v>69.242499999999993</v>
      </c>
      <c r="J53" s="825">
        <v>1657</v>
      </c>
      <c r="K53" s="826">
        <v>69.239999999999995</v>
      </c>
      <c r="L53" s="827" t="s">
        <v>475</v>
      </c>
    </row>
    <row r="54" spans="1:16" ht="24" customHeight="1" x14ac:dyDescent="0.15">
      <c r="A54" s="828" t="s">
        <v>1268</v>
      </c>
      <c r="B54" s="829"/>
      <c r="C54" s="830"/>
      <c r="D54" s="829"/>
      <c r="E54" s="830"/>
      <c r="F54" s="829"/>
      <c r="G54" s="830"/>
      <c r="H54" s="829">
        <v>17</v>
      </c>
      <c r="I54" s="830">
        <v>2.7450000000000001</v>
      </c>
      <c r="J54" s="829">
        <v>17</v>
      </c>
      <c r="K54" s="830">
        <v>2.7450000000000001</v>
      </c>
      <c r="L54" s="831" t="s">
        <v>475</v>
      </c>
    </row>
    <row r="55" spans="1:16" ht="27" x14ac:dyDescent="0.15">
      <c r="A55" s="828" t="s">
        <v>1269</v>
      </c>
      <c r="B55" s="829"/>
      <c r="C55" s="830"/>
      <c r="D55" s="829"/>
      <c r="E55" s="830"/>
      <c r="F55" s="829"/>
      <c r="G55" s="830"/>
      <c r="H55" s="829">
        <v>514</v>
      </c>
      <c r="I55" s="830">
        <v>35.340000000000003</v>
      </c>
      <c r="J55" s="829">
        <v>514</v>
      </c>
      <c r="K55" s="830">
        <v>35.340000000000003</v>
      </c>
      <c r="L55" s="831" t="s">
        <v>475</v>
      </c>
    </row>
    <row r="56" spans="1:16" ht="27" x14ac:dyDescent="0.15">
      <c r="A56" s="828" t="s">
        <v>1270</v>
      </c>
      <c r="B56" s="829"/>
      <c r="C56" s="830"/>
      <c r="D56" s="829"/>
      <c r="E56" s="830"/>
      <c r="F56" s="829"/>
      <c r="G56" s="830"/>
      <c r="H56" s="829">
        <v>423</v>
      </c>
      <c r="I56" s="830">
        <v>16.053999999999998</v>
      </c>
      <c r="J56" s="829">
        <v>423</v>
      </c>
      <c r="K56" s="830">
        <v>16.053999999999998</v>
      </c>
      <c r="L56" s="831" t="s">
        <v>475</v>
      </c>
    </row>
    <row r="57" spans="1:16" ht="27" x14ac:dyDescent="0.15">
      <c r="A57" s="832" t="s">
        <v>1258</v>
      </c>
      <c r="B57" s="833"/>
      <c r="C57" s="834"/>
      <c r="D57" s="833"/>
      <c r="E57" s="834"/>
      <c r="F57" s="833"/>
      <c r="G57" s="834"/>
      <c r="H57" s="833">
        <v>703</v>
      </c>
      <c r="I57" s="834">
        <v>15.103999999999999</v>
      </c>
      <c r="J57" s="833">
        <v>703</v>
      </c>
      <c r="K57" s="834">
        <v>15.103999999999999</v>
      </c>
      <c r="L57" s="835" t="s">
        <v>475</v>
      </c>
    </row>
    <row r="59" spans="1:16" x14ac:dyDescent="0.15">
      <c r="A59" s="2140" t="s">
        <v>475</v>
      </c>
      <c r="B59" s="2140" t="s">
        <v>475</v>
      </c>
      <c r="C59" s="2140" t="s">
        <v>475</v>
      </c>
      <c r="D59" s="2140" t="s">
        <v>475</v>
      </c>
      <c r="E59" s="2140" t="s">
        <v>475</v>
      </c>
      <c r="F59" s="2140" t="s">
        <v>475</v>
      </c>
      <c r="G59" s="2140" t="s">
        <v>475</v>
      </c>
      <c r="H59" s="2140" t="s">
        <v>475</v>
      </c>
      <c r="I59" s="2140" t="s">
        <v>475</v>
      </c>
      <c r="J59" s="779" t="s">
        <v>475</v>
      </c>
      <c r="K59" s="779" t="s">
        <v>475</v>
      </c>
      <c r="L59" s="779" t="s">
        <v>475</v>
      </c>
      <c r="M59" s="779" t="s">
        <v>475</v>
      </c>
      <c r="N59" s="779" t="s">
        <v>475</v>
      </c>
      <c r="O59" s="779" t="s">
        <v>475</v>
      </c>
      <c r="P59" s="779" t="s">
        <v>475</v>
      </c>
    </row>
    <row r="60" spans="1:16" x14ac:dyDescent="0.15">
      <c r="A60" s="2141" t="s">
        <v>423</v>
      </c>
      <c r="B60" s="2140" t="s">
        <v>475</v>
      </c>
      <c r="C60" s="2140" t="s">
        <v>475</v>
      </c>
      <c r="D60" s="2140" t="s">
        <v>475</v>
      </c>
      <c r="E60" s="2140" t="s">
        <v>475</v>
      </c>
      <c r="F60" s="2140" t="s">
        <v>475</v>
      </c>
      <c r="G60" s="2140" t="s">
        <v>475</v>
      </c>
      <c r="H60" s="2140" t="s">
        <v>475</v>
      </c>
      <c r="I60" s="2140" t="s">
        <v>475</v>
      </c>
      <c r="J60" s="779" t="s">
        <v>475</v>
      </c>
      <c r="K60" s="779"/>
      <c r="L60" s="779"/>
      <c r="M60" s="779"/>
      <c r="N60" s="779"/>
      <c r="O60" s="779" t="s">
        <v>475</v>
      </c>
      <c r="P60" s="779" t="s">
        <v>475</v>
      </c>
    </row>
    <row r="61" spans="1:16" x14ac:dyDescent="0.15">
      <c r="A61" s="2141" t="s">
        <v>424</v>
      </c>
      <c r="B61" s="2140" t="s">
        <v>475</v>
      </c>
      <c r="C61" s="2140" t="s">
        <v>475</v>
      </c>
      <c r="D61" s="2140" t="s">
        <v>475</v>
      </c>
      <c r="E61" s="2140" t="s">
        <v>475</v>
      </c>
      <c r="F61" s="2140" t="s">
        <v>475</v>
      </c>
      <c r="G61" s="2140" t="s">
        <v>475</v>
      </c>
      <c r="H61" s="2140" t="s">
        <v>475</v>
      </c>
      <c r="I61" s="2140" t="s">
        <v>475</v>
      </c>
      <c r="J61" s="779" t="s">
        <v>475</v>
      </c>
      <c r="K61" s="779"/>
      <c r="L61" s="779"/>
      <c r="M61" s="779"/>
      <c r="N61" s="779"/>
      <c r="O61" s="779" t="s">
        <v>475</v>
      </c>
      <c r="P61" s="779" t="s">
        <v>475</v>
      </c>
    </row>
    <row r="62" spans="1:16" x14ac:dyDescent="0.15">
      <c r="A62" s="2141" t="s">
        <v>425</v>
      </c>
      <c r="B62" s="2140" t="s">
        <v>475</v>
      </c>
      <c r="C62" s="2140" t="s">
        <v>475</v>
      </c>
      <c r="D62" s="2140" t="s">
        <v>475</v>
      </c>
      <c r="E62" s="2140" t="s">
        <v>475</v>
      </c>
      <c r="F62" s="2140" t="s">
        <v>475</v>
      </c>
      <c r="G62" s="2140" t="s">
        <v>475</v>
      </c>
      <c r="H62" s="2140" t="s">
        <v>475</v>
      </c>
      <c r="I62" s="2140" t="s">
        <v>475</v>
      </c>
      <c r="J62" s="779" t="s">
        <v>475</v>
      </c>
      <c r="K62" s="779"/>
      <c r="L62" s="779"/>
      <c r="M62" s="779"/>
      <c r="N62" s="779"/>
      <c r="O62" s="779" t="s">
        <v>475</v>
      </c>
      <c r="P62" s="779" t="s">
        <v>475</v>
      </c>
    </row>
    <row r="63" spans="1:16" x14ac:dyDescent="0.15">
      <c r="A63" s="2141" t="s">
        <v>426</v>
      </c>
      <c r="B63" s="2140" t="s">
        <v>475</v>
      </c>
      <c r="C63" s="2140" t="s">
        <v>475</v>
      </c>
      <c r="D63" s="2140" t="s">
        <v>475</v>
      </c>
      <c r="E63" s="2140" t="s">
        <v>475</v>
      </c>
      <c r="F63" s="2140" t="s">
        <v>475</v>
      </c>
      <c r="G63" s="2140" t="s">
        <v>475</v>
      </c>
      <c r="H63" s="2140" t="s">
        <v>475</v>
      </c>
      <c r="I63" s="2140" t="s">
        <v>475</v>
      </c>
      <c r="J63" s="779" t="s">
        <v>475</v>
      </c>
      <c r="K63" s="779"/>
      <c r="L63" s="779"/>
      <c r="M63" s="779"/>
      <c r="N63" s="779"/>
      <c r="O63" s="779" t="s">
        <v>475</v>
      </c>
      <c r="P63" s="779" t="s">
        <v>475</v>
      </c>
    </row>
    <row r="64" spans="1:16" x14ac:dyDescent="0.15">
      <c r="A64" s="2141" t="s">
        <v>427</v>
      </c>
      <c r="B64" s="2140" t="s">
        <v>475</v>
      </c>
      <c r="C64" s="2140" t="s">
        <v>475</v>
      </c>
      <c r="D64" s="2140" t="s">
        <v>475</v>
      </c>
      <c r="E64" s="2140" t="s">
        <v>475</v>
      </c>
      <c r="F64" s="2140" t="s">
        <v>475</v>
      </c>
      <c r="G64" s="2140" t="s">
        <v>475</v>
      </c>
      <c r="H64" s="2140" t="s">
        <v>475</v>
      </c>
      <c r="I64" s="2140" t="s">
        <v>475</v>
      </c>
      <c r="J64" s="779" t="s">
        <v>475</v>
      </c>
      <c r="K64" s="779"/>
      <c r="L64" s="779"/>
      <c r="M64" s="779"/>
      <c r="N64" s="779"/>
      <c r="O64" s="779" t="s">
        <v>475</v>
      </c>
      <c r="P64" s="779" t="s">
        <v>475</v>
      </c>
    </row>
    <row r="65" spans="1:16" x14ac:dyDescent="0.15">
      <c r="A65" s="2141" t="s">
        <v>428</v>
      </c>
      <c r="B65" s="2140" t="s">
        <v>475</v>
      </c>
      <c r="C65" s="2140" t="s">
        <v>475</v>
      </c>
      <c r="D65" s="2140" t="s">
        <v>475</v>
      </c>
      <c r="E65" s="2140" t="s">
        <v>475</v>
      </c>
      <c r="F65" s="2140" t="s">
        <v>475</v>
      </c>
      <c r="G65" s="2140" t="s">
        <v>475</v>
      </c>
      <c r="H65" s="2140" t="s">
        <v>475</v>
      </c>
      <c r="I65" s="2140" t="s">
        <v>475</v>
      </c>
      <c r="J65" s="779" t="s">
        <v>475</v>
      </c>
      <c r="K65" s="779"/>
      <c r="L65" s="779"/>
      <c r="M65" s="779"/>
      <c r="N65" s="779"/>
      <c r="O65" s="779" t="s">
        <v>475</v>
      </c>
      <c r="P65" s="779" t="s">
        <v>475</v>
      </c>
    </row>
    <row r="66" spans="1:16" x14ac:dyDescent="0.15">
      <c r="A66" s="2141" t="s">
        <v>429</v>
      </c>
      <c r="B66" s="2140" t="s">
        <v>475</v>
      </c>
      <c r="C66" s="2140" t="s">
        <v>475</v>
      </c>
      <c r="D66" s="2140" t="s">
        <v>475</v>
      </c>
      <c r="E66" s="2140" t="s">
        <v>475</v>
      </c>
      <c r="F66" s="2140" t="s">
        <v>475</v>
      </c>
      <c r="G66" s="2140" t="s">
        <v>475</v>
      </c>
      <c r="H66" s="2140" t="s">
        <v>475</v>
      </c>
      <c r="I66" s="2140" t="s">
        <v>475</v>
      </c>
      <c r="J66" s="779" t="s">
        <v>475</v>
      </c>
      <c r="K66" s="779"/>
      <c r="L66" s="779"/>
      <c r="M66" s="779"/>
      <c r="N66" s="779"/>
      <c r="O66" s="779" t="s">
        <v>475</v>
      </c>
      <c r="P66" s="779" t="s">
        <v>475</v>
      </c>
    </row>
    <row r="67" spans="1:16" x14ac:dyDescent="0.15">
      <c r="A67" s="2141" t="s">
        <v>430</v>
      </c>
      <c r="B67" s="2140" t="s">
        <v>475</v>
      </c>
      <c r="C67" s="2140" t="s">
        <v>475</v>
      </c>
      <c r="D67" s="2140" t="s">
        <v>475</v>
      </c>
      <c r="E67" s="2140" t="s">
        <v>475</v>
      </c>
      <c r="F67" s="2140" t="s">
        <v>475</v>
      </c>
      <c r="G67" s="2140" t="s">
        <v>475</v>
      </c>
      <c r="H67" s="2140" t="s">
        <v>475</v>
      </c>
      <c r="I67" s="2140" t="s">
        <v>475</v>
      </c>
      <c r="J67" s="779" t="s">
        <v>475</v>
      </c>
      <c r="K67" s="779"/>
      <c r="L67" s="779"/>
      <c r="M67" s="779"/>
      <c r="N67" s="779"/>
      <c r="O67" s="779" t="s">
        <v>475</v>
      </c>
      <c r="P67" s="779" t="s">
        <v>475</v>
      </c>
    </row>
    <row r="68" spans="1:16" x14ac:dyDescent="0.15">
      <c r="A68" s="2141" t="s">
        <v>431</v>
      </c>
      <c r="B68" s="2140" t="s">
        <v>475</v>
      </c>
      <c r="C68" s="2140" t="s">
        <v>475</v>
      </c>
      <c r="D68" s="2140" t="s">
        <v>475</v>
      </c>
      <c r="E68" s="2140" t="s">
        <v>475</v>
      </c>
      <c r="F68" s="2140" t="s">
        <v>475</v>
      </c>
      <c r="G68" s="2140" t="s">
        <v>475</v>
      </c>
      <c r="H68" s="2140" t="s">
        <v>475</v>
      </c>
      <c r="I68" s="2140" t="s">
        <v>475</v>
      </c>
      <c r="J68" s="779" t="s">
        <v>475</v>
      </c>
      <c r="K68" s="779"/>
      <c r="L68" s="779"/>
      <c r="M68" s="779"/>
      <c r="N68" s="779"/>
      <c r="O68" s="779" t="s">
        <v>475</v>
      </c>
      <c r="P68" s="779" t="s">
        <v>475</v>
      </c>
    </row>
    <row r="69" spans="1:16" x14ac:dyDescent="0.15">
      <c r="A69" s="2141" t="s">
        <v>432</v>
      </c>
      <c r="B69" s="2140" t="s">
        <v>475</v>
      </c>
      <c r="C69" s="2140" t="s">
        <v>475</v>
      </c>
      <c r="D69" s="2140" t="s">
        <v>475</v>
      </c>
      <c r="E69" s="2140" t="s">
        <v>475</v>
      </c>
      <c r="F69" s="2140" t="s">
        <v>475</v>
      </c>
      <c r="G69" s="2140" t="s">
        <v>475</v>
      </c>
      <c r="H69" s="2140" t="s">
        <v>475</v>
      </c>
      <c r="I69" s="2140" t="s">
        <v>475</v>
      </c>
      <c r="J69" s="779" t="s">
        <v>475</v>
      </c>
      <c r="K69" s="779"/>
      <c r="L69" s="779"/>
      <c r="M69" s="779"/>
      <c r="N69" s="779"/>
      <c r="O69" s="779" t="s">
        <v>475</v>
      </c>
      <c r="P69" s="779" t="s">
        <v>475</v>
      </c>
    </row>
    <row r="70" spans="1:16" x14ac:dyDescent="0.15">
      <c r="A70" s="2141" t="s">
        <v>433</v>
      </c>
      <c r="B70" s="2140" t="s">
        <v>475</v>
      </c>
      <c r="C70" s="2140" t="s">
        <v>475</v>
      </c>
      <c r="D70" s="2140" t="s">
        <v>475</v>
      </c>
      <c r="E70" s="2140" t="s">
        <v>475</v>
      </c>
      <c r="F70" s="2140" t="s">
        <v>475</v>
      </c>
      <c r="G70" s="2140" t="s">
        <v>475</v>
      </c>
      <c r="H70" s="2140" t="s">
        <v>475</v>
      </c>
      <c r="I70" s="2140" t="s">
        <v>475</v>
      </c>
      <c r="J70" s="779" t="s">
        <v>475</v>
      </c>
      <c r="K70" s="779" t="s">
        <v>475</v>
      </c>
      <c r="L70" s="779" t="s">
        <v>475</v>
      </c>
      <c r="M70" s="779" t="s">
        <v>475</v>
      </c>
      <c r="N70" s="779" t="s">
        <v>475</v>
      </c>
      <c r="O70" s="779" t="s">
        <v>475</v>
      </c>
      <c r="P70" s="1693" t="s">
        <v>475</v>
      </c>
    </row>
  </sheetData>
  <sheetProtection selectLockedCells="1" selectUnlockedCells="1"/>
  <mergeCells count="57">
    <mergeCell ref="A61:I61"/>
    <mergeCell ref="A62:I62"/>
    <mergeCell ref="A69:I69"/>
    <mergeCell ref="A70:I70"/>
    <mergeCell ref="A63:I63"/>
    <mergeCell ref="A64:I64"/>
    <mergeCell ref="A65:I65"/>
    <mergeCell ref="A66:I66"/>
    <mergeCell ref="A67:I67"/>
    <mergeCell ref="A68:I68"/>
    <mergeCell ref="H51:I51"/>
    <mergeCell ref="J51:K51"/>
    <mergeCell ref="L51:L52"/>
    <mergeCell ref="A59:I59"/>
    <mergeCell ref="A60:I60"/>
    <mergeCell ref="B50:C50"/>
    <mergeCell ref="A51:A52"/>
    <mergeCell ref="B51:C51"/>
    <mergeCell ref="D51:E51"/>
    <mergeCell ref="F51:G51"/>
    <mergeCell ref="H39:I39"/>
    <mergeCell ref="J39:K39"/>
    <mergeCell ref="L39:M39"/>
    <mergeCell ref="N39:O39"/>
    <mergeCell ref="P39:P40"/>
    <mergeCell ref="B38:C38"/>
    <mergeCell ref="A39:A40"/>
    <mergeCell ref="B39:C39"/>
    <mergeCell ref="D39:E39"/>
    <mergeCell ref="F39:G39"/>
    <mergeCell ref="H27:I27"/>
    <mergeCell ref="J27:K27"/>
    <mergeCell ref="L27:M27"/>
    <mergeCell ref="N27:O27"/>
    <mergeCell ref="P27:P28"/>
    <mergeCell ref="B26:C26"/>
    <mergeCell ref="A27:A28"/>
    <mergeCell ref="B27:C27"/>
    <mergeCell ref="D27:E27"/>
    <mergeCell ref="F27:G27"/>
    <mergeCell ref="H15:I15"/>
    <mergeCell ref="J15:K15"/>
    <mergeCell ref="L15:M15"/>
    <mergeCell ref="N15:O15"/>
    <mergeCell ref="P15:P16"/>
    <mergeCell ref="B14:C14"/>
    <mergeCell ref="A15:A16"/>
    <mergeCell ref="B15:C15"/>
    <mergeCell ref="D15:E15"/>
    <mergeCell ref="F15:G15"/>
    <mergeCell ref="A1:P1"/>
    <mergeCell ref="C2:M2"/>
    <mergeCell ref="B6:C6"/>
    <mergeCell ref="D6:E6"/>
    <mergeCell ref="F6:G6"/>
    <mergeCell ref="A6:A7"/>
    <mergeCell ref="H6:H7"/>
  </mergeCells>
  <phoneticPr fontId="41" type="noConversion"/>
  <pageMargins left="0.70833333333333337" right="0.70833333333333337" top="0.74791666666666667" bottom="0.74791666666666667" header="0.51180555555555551" footer="0.51180555555555551"/>
  <pageSetup paperSize="9" scale="49"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70"/>
  <sheetViews>
    <sheetView workbookViewId="0">
      <selection activeCell="A2" sqref="A2"/>
    </sheetView>
  </sheetViews>
  <sheetFormatPr defaultColWidth="11.5546875" defaultRowHeight="13.5" x14ac:dyDescent="0.15"/>
  <cols>
    <col min="1" max="2" width="9.109375" style="776" customWidth="1"/>
    <col min="3" max="3" width="13.44140625" style="776" customWidth="1"/>
    <col min="4" max="6" width="9.109375" style="776" customWidth="1"/>
    <col min="7" max="7" width="16" style="776" customWidth="1"/>
    <col min="8" max="16" width="9.109375" style="776" customWidth="1"/>
    <col min="17" max="16384" width="11.5546875" style="776"/>
  </cols>
  <sheetData>
    <row r="1" spans="1:16" ht="24.75" customHeight="1" x14ac:dyDescent="0.15">
      <c r="A1" s="1988" t="s">
        <v>409</v>
      </c>
      <c r="B1" s="1988"/>
      <c r="C1" s="1988"/>
      <c r="D1" s="1988"/>
      <c r="E1" s="1988"/>
      <c r="F1" s="1988"/>
      <c r="G1" s="1988"/>
      <c r="H1" s="1988"/>
      <c r="I1" s="1988"/>
      <c r="J1" s="1988"/>
      <c r="K1" s="1988"/>
      <c r="L1" s="1988"/>
      <c r="M1" s="1988"/>
      <c r="N1" s="1988"/>
      <c r="O1" s="1988"/>
      <c r="P1" s="1988"/>
    </row>
    <row r="2" spans="1:16" ht="21" customHeight="1" x14ac:dyDescent="0.15">
      <c r="A2" s="777"/>
      <c r="B2" s="777"/>
      <c r="C2" s="1989" t="s">
        <v>410</v>
      </c>
      <c r="D2" s="1989"/>
      <c r="E2" s="1989"/>
      <c r="F2" s="1989"/>
      <c r="G2" s="1989"/>
      <c r="H2" s="1989"/>
      <c r="I2" s="1989"/>
      <c r="J2" s="1989"/>
      <c r="K2" s="1989"/>
      <c r="L2" s="1989"/>
      <c r="M2" s="1989"/>
      <c r="N2" s="778"/>
      <c r="O2" s="779"/>
      <c r="P2" s="780"/>
    </row>
    <row r="3" spans="1:16" ht="25.5" customHeight="1" x14ac:dyDescent="0.15">
      <c r="A3" s="781" t="s">
        <v>411</v>
      </c>
      <c r="B3" s="782" t="s">
        <v>1272</v>
      </c>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ht="18.75" x14ac:dyDescent="0.15">
      <c r="A5" s="789" t="s">
        <v>413</v>
      </c>
      <c r="B5" s="790"/>
      <c r="C5" s="790"/>
      <c r="D5" s="790"/>
      <c r="E5" s="790"/>
      <c r="F5" s="790"/>
      <c r="G5" s="790"/>
      <c r="H5" s="792" t="s">
        <v>414</v>
      </c>
    </row>
    <row r="6" spans="1:16" ht="14.25" x14ac:dyDescent="0.15">
      <c r="A6" s="1990" t="s">
        <v>13</v>
      </c>
      <c r="B6" s="1991" t="s">
        <v>1247</v>
      </c>
      <c r="C6" s="1991" t="s">
        <v>1247</v>
      </c>
      <c r="D6" s="1991" t="s">
        <v>324</v>
      </c>
      <c r="E6" s="1991" t="s">
        <v>324</v>
      </c>
      <c r="F6" s="1991" t="s">
        <v>56</v>
      </c>
      <c r="G6" s="1991" t="s">
        <v>56</v>
      </c>
      <c r="H6" s="1992" t="s">
        <v>152</v>
      </c>
    </row>
    <row r="7" spans="1:16" ht="14.25" x14ac:dyDescent="0.15">
      <c r="A7" s="1990"/>
      <c r="B7" s="797" t="s">
        <v>341</v>
      </c>
      <c r="C7" s="797" t="s">
        <v>116</v>
      </c>
      <c r="D7" s="797" t="s">
        <v>341</v>
      </c>
      <c r="E7" s="797" t="s">
        <v>116</v>
      </c>
      <c r="F7" s="797" t="s">
        <v>341</v>
      </c>
      <c r="G7" s="797" t="s">
        <v>116</v>
      </c>
      <c r="H7" s="1992"/>
    </row>
    <row r="8" spans="1:16" x14ac:dyDescent="0.15">
      <c r="A8" s="798" t="s">
        <v>1248</v>
      </c>
      <c r="B8" s="799">
        <v>225</v>
      </c>
      <c r="C8" s="800">
        <v>17.7683</v>
      </c>
      <c r="D8" s="799">
        <v>0</v>
      </c>
      <c r="E8" s="800">
        <v>0</v>
      </c>
      <c r="F8" s="799">
        <v>225</v>
      </c>
      <c r="G8" s="801">
        <v>17.77</v>
      </c>
      <c r="H8" s="802"/>
    </row>
    <row r="9" spans="1:16" x14ac:dyDescent="0.15">
      <c r="A9" s="798" t="s">
        <v>1249</v>
      </c>
      <c r="B9" s="799">
        <v>1995</v>
      </c>
      <c r="C9" s="800">
        <v>94.403400000000005</v>
      </c>
      <c r="D9" s="799">
        <v>407</v>
      </c>
      <c r="E9" s="800">
        <v>55.010199999999998</v>
      </c>
      <c r="F9" s="799">
        <v>2402</v>
      </c>
      <c r="G9" s="801">
        <v>149.41</v>
      </c>
      <c r="H9" s="802"/>
    </row>
    <row r="10" spans="1:16" x14ac:dyDescent="0.15">
      <c r="A10" s="798" t="s">
        <v>1250</v>
      </c>
      <c r="B10" s="799">
        <v>951</v>
      </c>
      <c r="C10" s="800">
        <v>66.630700000000004</v>
      </c>
      <c r="D10" s="799">
        <v>177</v>
      </c>
      <c r="E10" s="800">
        <v>36.817900000000002</v>
      </c>
      <c r="F10" s="799">
        <v>1128</v>
      </c>
      <c r="G10" s="801">
        <v>103.45</v>
      </c>
      <c r="H10" s="802"/>
    </row>
    <row r="11" spans="1:16" x14ac:dyDescent="0.15">
      <c r="A11" s="798" t="s">
        <v>1251</v>
      </c>
      <c r="B11" s="799">
        <v>1101</v>
      </c>
      <c r="C11" s="800">
        <v>46.853400000000001</v>
      </c>
      <c r="D11" s="799">
        <v>0</v>
      </c>
      <c r="E11" s="800">
        <v>0</v>
      </c>
      <c r="F11" s="799">
        <v>1101</v>
      </c>
      <c r="G11" s="801">
        <v>46.85</v>
      </c>
      <c r="H11" s="802"/>
    </row>
    <row r="12" spans="1:16" x14ac:dyDescent="0.15">
      <c r="A12" s="804" t="s">
        <v>56</v>
      </c>
      <c r="B12" s="805">
        <v>4272</v>
      </c>
      <c r="C12" s="834">
        <v>225.6558</v>
      </c>
      <c r="D12" s="805">
        <v>584</v>
      </c>
      <c r="E12" s="834">
        <v>91.828100000000006</v>
      </c>
      <c r="F12" s="805">
        <v>4856</v>
      </c>
      <c r="G12" s="834">
        <v>317.48</v>
      </c>
      <c r="H12" s="807"/>
    </row>
    <row r="14" spans="1:16" ht="18.75" x14ac:dyDescent="0.15">
      <c r="A14" s="809" t="s">
        <v>420</v>
      </c>
      <c r="B14" s="2138" t="s">
        <v>1252</v>
      </c>
      <c r="C14" s="2139"/>
      <c r="D14" s="822" t="s">
        <v>475</v>
      </c>
      <c r="E14" s="811" t="s">
        <v>475</v>
      </c>
      <c r="F14" s="811" t="s">
        <v>475</v>
      </c>
      <c r="G14" s="811" t="s">
        <v>475</v>
      </c>
      <c r="H14" s="811" t="s">
        <v>475</v>
      </c>
      <c r="I14" s="811" t="s">
        <v>475</v>
      </c>
      <c r="J14" s="811" t="s">
        <v>475</v>
      </c>
      <c r="K14" s="811" t="s">
        <v>475</v>
      </c>
      <c r="L14" s="811" t="s">
        <v>475</v>
      </c>
      <c r="M14" s="811" t="s">
        <v>475</v>
      </c>
      <c r="N14" s="812" t="s">
        <v>475</v>
      </c>
      <c r="O14" s="812" t="s">
        <v>475</v>
      </c>
      <c r="P14" s="823" t="s">
        <v>416</v>
      </c>
    </row>
    <row r="15" spans="1:16" ht="14.25" x14ac:dyDescent="0.15">
      <c r="A15" s="1995" t="s">
        <v>421</v>
      </c>
      <c r="B15" s="1991" t="s">
        <v>342</v>
      </c>
      <c r="C15" s="1991"/>
      <c r="D15" s="1991" t="s">
        <v>343</v>
      </c>
      <c r="E15" s="1991"/>
      <c r="F15" s="1991" t="s">
        <v>344</v>
      </c>
      <c r="G15" s="1991"/>
      <c r="H15" s="1991" t="s">
        <v>345</v>
      </c>
      <c r="I15" s="1991"/>
      <c r="J15" s="1991" t="s">
        <v>346</v>
      </c>
      <c r="K15" s="1991"/>
      <c r="L15" s="1991" t="s">
        <v>347</v>
      </c>
      <c r="M15" s="1991"/>
      <c r="N15" s="1991" t="s">
        <v>56</v>
      </c>
      <c r="O15" s="1991"/>
      <c r="P15" s="1994" t="s">
        <v>422</v>
      </c>
    </row>
    <row r="16" spans="1:16" ht="14.25" x14ac:dyDescent="0.15">
      <c r="A16" s="1995" t="s">
        <v>475</v>
      </c>
      <c r="B16" s="797" t="s">
        <v>341</v>
      </c>
      <c r="C16" s="797" t="s">
        <v>116</v>
      </c>
      <c r="D16" s="797" t="s">
        <v>341</v>
      </c>
      <c r="E16" s="797" t="s">
        <v>116</v>
      </c>
      <c r="F16" s="797" t="s">
        <v>341</v>
      </c>
      <c r="G16" s="797" t="s">
        <v>116</v>
      </c>
      <c r="H16" s="797" t="s">
        <v>341</v>
      </c>
      <c r="I16" s="797" t="s">
        <v>116</v>
      </c>
      <c r="J16" s="797" t="s">
        <v>341</v>
      </c>
      <c r="K16" s="797" t="s">
        <v>116</v>
      </c>
      <c r="L16" s="797" t="s">
        <v>341</v>
      </c>
      <c r="M16" s="797" t="s">
        <v>116</v>
      </c>
      <c r="N16" s="797" t="s">
        <v>341</v>
      </c>
      <c r="O16" s="797" t="s">
        <v>116</v>
      </c>
      <c r="P16" s="1994"/>
    </row>
    <row r="17" spans="1:16" x14ac:dyDescent="0.15">
      <c r="A17" s="824" t="s">
        <v>18</v>
      </c>
      <c r="B17" s="825">
        <v>0</v>
      </c>
      <c r="C17" s="1204">
        <v>0</v>
      </c>
      <c r="D17" s="825">
        <v>0</v>
      </c>
      <c r="E17" s="1204">
        <v>0</v>
      </c>
      <c r="F17" s="825">
        <v>0</v>
      </c>
      <c r="G17" s="1204">
        <v>0</v>
      </c>
      <c r="H17" s="825">
        <v>0</v>
      </c>
      <c r="I17" s="1204">
        <v>0</v>
      </c>
      <c r="J17" s="825">
        <v>0</v>
      </c>
      <c r="K17" s="1204">
        <v>0</v>
      </c>
      <c r="L17" s="825">
        <v>225</v>
      </c>
      <c r="M17" s="1204">
        <v>17.7683</v>
      </c>
      <c r="N17" s="825">
        <v>225</v>
      </c>
      <c r="O17" s="826">
        <v>17.77</v>
      </c>
      <c r="P17" s="827"/>
    </row>
    <row r="18" spans="1:16" ht="24" customHeight="1" x14ac:dyDescent="0.15">
      <c r="A18" s="828" t="s">
        <v>1253</v>
      </c>
      <c r="B18" s="829"/>
      <c r="C18" s="830"/>
      <c r="D18" s="829"/>
      <c r="E18" s="830"/>
      <c r="F18" s="829"/>
      <c r="G18" s="830"/>
      <c r="H18" s="829"/>
      <c r="I18" s="830"/>
      <c r="J18" s="829"/>
      <c r="K18" s="830"/>
      <c r="L18" s="829"/>
      <c r="M18" s="830"/>
      <c r="N18" s="829"/>
      <c r="O18" s="1203"/>
      <c r="P18" s="831"/>
    </row>
    <row r="19" spans="1:16" ht="27" x14ac:dyDescent="0.15">
      <c r="A19" s="828" t="s">
        <v>1254</v>
      </c>
      <c r="B19" s="829"/>
      <c r="C19" s="830"/>
      <c r="D19" s="829"/>
      <c r="E19" s="830"/>
      <c r="F19" s="829"/>
      <c r="G19" s="830"/>
      <c r="H19" s="829"/>
      <c r="I19" s="830"/>
      <c r="J19" s="829"/>
      <c r="K19" s="830"/>
      <c r="L19" s="829">
        <v>22</v>
      </c>
      <c r="M19" s="830">
        <v>4.2329999999999997</v>
      </c>
      <c r="N19" s="829">
        <v>22</v>
      </c>
      <c r="O19" s="830">
        <v>4.2329999999999997</v>
      </c>
      <c r="P19" s="831"/>
    </row>
    <row r="20" spans="1:16" ht="27" x14ac:dyDescent="0.15">
      <c r="A20" s="828" t="s">
        <v>1255</v>
      </c>
      <c r="B20" s="829"/>
      <c r="C20" s="830"/>
      <c r="D20" s="829"/>
      <c r="E20" s="830"/>
      <c r="F20" s="829"/>
      <c r="G20" s="830"/>
      <c r="H20" s="829"/>
      <c r="I20" s="830"/>
      <c r="J20" s="829"/>
      <c r="K20" s="830"/>
      <c r="L20" s="829">
        <v>36</v>
      </c>
      <c r="M20" s="830">
        <v>4.3090000000000002</v>
      </c>
      <c r="N20" s="829">
        <v>36</v>
      </c>
      <c r="O20" s="830">
        <v>4.3090000000000002</v>
      </c>
      <c r="P20" s="831"/>
    </row>
    <row r="21" spans="1:16" ht="27" x14ac:dyDescent="0.15">
      <c r="A21" s="828" t="s">
        <v>1256</v>
      </c>
      <c r="B21" s="829"/>
      <c r="C21" s="830"/>
      <c r="D21" s="829"/>
      <c r="E21" s="830"/>
      <c r="F21" s="829"/>
      <c r="G21" s="830"/>
      <c r="H21" s="829"/>
      <c r="I21" s="830"/>
      <c r="J21" s="829"/>
      <c r="K21" s="830"/>
      <c r="L21" s="829">
        <v>41</v>
      </c>
      <c r="M21" s="830">
        <v>3.4390000000000001</v>
      </c>
      <c r="N21" s="829">
        <v>41</v>
      </c>
      <c r="O21" s="830">
        <v>3.4390000000000001</v>
      </c>
      <c r="P21" s="831"/>
    </row>
    <row r="22" spans="1:16" ht="27" x14ac:dyDescent="0.15">
      <c r="A22" s="828" t="s">
        <v>1257</v>
      </c>
      <c r="B22" s="829"/>
      <c r="C22" s="830"/>
      <c r="D22" s="829"/>
      <c r="E22" s="830"/>
      <c r="F22" s="829"/>
      <c r="G22" s="830"/>
      <c r="H22" s="829"/>
      <c r="I22" s="830"/>
      <c r="J22" s="829"/>
      <c r="K22" s="830"/>
      <c r="L22" s="829">
        <v>93</v>
      </c>
      <c r="M22" s="830">
        <v>4.8499999999999996</v>
      </c>
      <c r="N22" s="829">
        <v>93</v>
      </c>
      <c r="O22" s="830">
        <v>4.8499999999999996</v>
      </c>
      <c r="P22" s="831"/>
    </row>
    <row r="23" spans="1:16" ht="27" x14ac:dyDescent="0.15">
      <c r="A23" s="832" t="s">
        <v>1258</v>
      </c>
      <c r="B23" s="833"/>
      <c r="C23" s="834"/>
      <c r="D23" s="833"/>
      <c r="E23" s="834"/>
      <c r="F23" s="833"/>
      <c r="G23" s="834"/>
      <c r="H23" s="833"/>
      <c r="I23" s="834"/>
      <c r="J23" s="833"/>
      <c r="K23" s="834"/>
      <c r="L23" s="833">
        <v>33</v>
      </c>
      <c r="M23" s="834">
        <v>0.93799999999999994</v>
      </c>
      <c r="N23" s="833">
        <v>33</v>
      </c>
      <c r="O23" s="834">
        <v>0.93799999999999994</v>
      </c>
      <c r="P23" s="835"/>
    </row>
    <row r="26" spans="1:16" ht="18.75" x14ac:dyDescent="0.15">
      <c r="A26" s="809" t="s">
        <v>420</v>
      </c>
      <c r="B26" s="2138" t="s">
        <v>1259</v>
      </c>
      <c r="C26" s="2139"/>
      <c r="D26" s="822" t="s">
        <v>475</v>
      </c>
      <c r="E26" s="811" t="s">
        <v>475</v>
      </c>
      <c r="F26" s="811" t="s">
        <v>475</v>
      </c>
      <c r="G26" s="811" t="s">
        <v>475</v>
      </c>
      <c r="H26" s="811" t="s">
        <v>475</v>
      </c>
      <c r="I26" s="811" t="s">
        <v>475</v>
      </c>
      <c r="J26" s="811" t="s">
        <v>475</v>
      </c>
      <c r="K26" s="811" t="s">
        <v>475</v>
      </c>
      <c r="L26" s="811" t="s">
        <v>475</v>
      </c>
      <c r="M26" s="811" t="s">
        <v>475</v>
      </c>
      <c r="N26" s="812" t="s">
        <v>475</v>
      </c>
      <c r="O26" s="812" t="s">
        <v>475</v>
      </c>
      <c r="P26" s="823" t="s">
        <v>416</v>
      </c>
    </row>
    <row r="27" spans="1:16" ht="14.25" x14ac:dyDescent="0.15">
      <c r="A27" s="1995" t="s">
        <v>421</v>
      </c>
      <c r="B27" s="1991" t="s">
        <v>342</v>
      </c>
      <c r="C27" s="1991"/>
      <c r="D27" s="1991" t="s">
        <v>343</v>
      </c>
      <c r="E27" s="1991"/>
      <c r="F27" s="1991" t="s">
        <v>344</v>
      </c>
      <c r="G27" s="1991"/>
      <c r="H27" s="1991" t="s">
        <v>345</v>
      </c>
      <c r="I27" s="1991"/>
      <c r="J27" s="1991" t="s">
        <v>346</v>
      </c>
      <c r="K27" s="1991"/>
      <c r="L27" s="1991" t="s">
        <v>347</v>
      </c>
      <c r="M27" s="1991"/>
      <c r="N27" s="1991" t="s">
        <v>56</v>
      </c>
      <c r="O27" s="1991"/>
      <c r="P27" s="1994" t="s">
        <v>422</v>
      </c>
    </row>
    <row r="28" spans="1:16" ht="14.25" x14ac:dyDescent="0.15">
      <c r="A28" s="1995" t="s">
        <v>475</v>
      </c>
      <c r="B28" s="797" t="s">
        <v>341</v>
      </c>
      <c r="C28" s="797" t="s">
        <v>116</v>
      </c>
      <c r="D28" s="797" t="s">
        <v>341</v>
      </c>
      <c r="E28" s="797" t="s">
        <v>116</v>
      </c>
      <c r="F28" s="797" t="s">
        <v>341</v>
      </c>
      <c r="G28" s="797" t="s">
        <v>116</v>
      </c>
      <c r="H28" s="797" t="s">
        <v>341</v>
      </c>
      <c r="I28" s="797" t="s">
        <v>116</v>
      </c>
      <c r="J28" s="797" t="s">
        <v>341</v>
      </c>
      <c r="K28" s="797" t="s">
        <v>116</v>
      </c>
      <c r="L28" s="797" t="s">
        <v>341</v>
      </c>
      <c r="M28" s="797" t="s">
        <v>116</v>
      </c>
      <c r="N28" s="797" t="s">
        <v>341</v>
      </c>
      <c r="O28" s="797" t="s">
        <v>116</v>
      </c>
      <c r="P28" s="1994"/>
    </row>
    <row r="29" spans="1:16" x14ac:dyDescent="0.15">
      <c r="A29" s="824" t="s">
        <v>18</v>
      </c>
      <c r="B29" s="825">
        <v>0</v>
      </c>
      <c r="C29" s="1204">
        <v>0</v>
      </c>
      <c r="D29" s="825">
        <v>2</v>
      </c>
      <c r="E29" s="1204">
        <v>0.40439999999999998</v>
      </c>
      <c r="F29" s="825">
        <v>17</v>
      </c>
      <c r="G29" s="1204">
        <v>2.3955000000000002</v>
      </c>
      <c r="H29" s="825">
        <v>366</v>
      </c>
      <c r="I29" s="1204">
        <v>50.615299999999998</v>
      </c>
      <c r="J29" s="825">
        <v>22</v>
      </c>
      <c r="K29" s="1204">
        <v>1.595</v>
      </c>
      <c r="L29" s="825">
        <v>1995</v>
      </c>
      <c r="M29" s="1204">
        <v>94.403400000000005</v>
      </c>
      <c r="N29" s="825">
        <v>2402</v>
      </c>
      <c r="O29" s="826">
        <v>149.41</v>
      </c>
      <c r="P29" s="827"/>
    </row>
    <row r="30" spans="1:16" ht="24" customHeight="1" x14ac:dyDescent="0.15">
      <c r="A30" s="828" t="s">
        <v>1260</v>
      </c>
      <c r="B30" s="829"/>
      <c r="C30" s="830"/>
      <c r="D30" s="829"/>
      <c r="E30" s="830"/>
      <c r="F30" s="829"/>
      <c r="G30" s="830"/>
      <c r="H30" s="829"/>
      <c r="I30" s="830"/>
      <c r="J30" s="829"/>
      <c r="K30" s="830"/>
      <c r="L30" s="829"/>
      <c r="M30" s="830"/>
      <c r="N30" s="829"/>
      <c r="O30" s="1203"/>
      <c r="P30" s="831"/>
    </row>
    <row r="31" spans="1:16" ht="27" x14ac:dyDescent="0.15">
      <c r="A31" s="828" t="s">
        <v>1261</v>
      </c>
      <c r="B31" s="829"/>
      <c r="C31" s="830"/>
      <c r="D31" s="829">
        <v>2</v>
      </c>
      <c r="E31" s="830">
        <v>0.40400000000000003</v>
      </c>
      <c r="F31" s="829"/>
      <c r="G31" s="830"/>
      <c r="H31" s="829">
        <v>54</v>
      </c>
      <c r="I31" s="830">
        <v>12.266</v>
      </c>
      <c r="J31" s="829"/>
      <c r="K31" s="830"/>
      <c r="L31" s="829">
        <v>97</v>
      </c>
      <c r="M31" s="830">
        <v>13.11</v>
      </c>
      <c r="N31" s="829">
        <v>153</v>
      </c>
      <c r="O31" s="830">
        <v>25.78</v>
      </c>
      <c r="P31" s="831"/>
    </row>
    <row r="32" spans="1:16" ht="27" x14ac:dyDescent="0.15">
      <c r="A32" s="828" t="s">
        <v>1262</v>
      </c>
      <c r="B32" s="829"/>
      <c r="C32" s="830"/>
      <c r="D32" s="829"/>
      <c r="E32" s="830"/>
      <c r="F32" s="829">
        <v>17</v>
      </c>
      <c r="G32" s="830">
        <v>2.3959999999999999</v>
      </c>
      <c r="H32" s="829">
        <v>189</v>
      </c>
      <c r="I32" s="830">
        <v>26.725000000000001</v>
      </c>
      <c r="J32" s="829"/>
      <c r="K32" s="830"/>
      <c r="L32" s="829">
        <v>246</v>
      </c>
      <c r="M32" s="830">
        <v>20.309000000000001</v>
      </c>
      <c r="N32" s="829">
        <v>452</v>
      </c>
      <c r="O32" s="830">
        <v>49.43</v>
      </c>
      <c r="P32" s="831"/>
    </row>
    <row r="33" spans="1:16" ht="27" x14ac:dyDescent="0.15">
      <c r="A33" s="828" t="s">
        <v>1263</v>
      </c>
      <c r="B33" s="829"/>
      <c r="C33" s="830"/>
      <c r="D33" s="829"/>
      <c r="E33" s="830"/>
      <c r="F33" s="829"/>
      <c r="G33" s="830"/>
      <c r="H33" s="829">
        <v>123</v>
      </c>
      <c r="I33" s="830">
        <v>11.624000000000001</v>
      </c>
      <c r="J33" s="829"/>
      <c r="K33" s="830"/>
      <c r="L33" s="829">
        <v>432</v>
      </c>
      <c r="M33" s="830">
        <v>22.736000000000001</v>
      </c>
      <c r="N33" s="829">
        <v>555</v>
      </c>
      <c r="O33" s="830">
        <v>34.36</v>
      </c>
      <c r="P33" s="831"/>
    </row>
    <row r="34" spans="1:16" ht="27" x14ac:dyDescent="0.15">
      <c r="A34" s="828" t="s">
        <v>1264</v>
      </c>
      <c r="B34" s="829"/>
      <c r="C34" s="830"/>
      <c r="D34" s="829"/>
      <c r="E34" s="830"/>
      <c r="F34" s="829"/>
      <c r="G34" s="830"/>
      <c r="H34" s="829"/>
      <c r="I34" s="830"/>
      <c r="J34" s="829">
        <v>22</v>
      </c>
      <c r="K34" s="830">
        <v>1.595</v>
      </c>
      <c r="L34" s="829">
        <v>1121</v>
      </c>
      <c r="M34" s="830">
        <v>36.750999999999998</v>
      </c>
      <c r="N34" s="829">
        <v>1143</v>
      </c>
      <c r="O34" s="830">
        <v>38.345999999999997</v>
      </c>
      <c r="P34" s="831"/>
    </row>
    <row r="35" spans="1:16" ht="27" x14ac:dyDescent="0.15">
      <c r="A35" s="832" t="s">
        <v>1265</v>
      </c>
      <c r="B35" s="833"/>
      <c r="C35" s="834"/>
      <c r="D35" s="833"/>
      <c r="E35" s="834"/>
      <c r="F35" s="833"/>
      <c r="G35" s="834"/>
      <c r="H35" s="833"/>
      <c r="I35" s="834"/>
      <c r="J35" s="833"/>
      <c r="K35" s="834"/>
      <c r="L35" s="833">
        <v>99</v>
      </c>
      <c r="M35" s="834">
        <v>1.498</v>
      </c>
      <c r="N35" s="833">
        <v>99</v>
      </c>
      <c r="O35" s="834">
        <v>1.498</v>
      </c>
      <c r="P35" s="835"/>
    </row>
    <row r="38" spans="1:16" ht="18.75" x14ac:dyDescent="0.15">
      <c r="A38" s="809" t="s">
        <v>420</v>
      </c>
      <c r="B38" s="2138" t="s">
        <v>1266</v>
      </c>
      <c r="C38" s="2139"/>
      <c r="D38" s="822" t="s">
        <v>475</v>
      </c>
      <c r="E38" s="811" t="s">
        <v>475</v>
      </c>
      <c r="F38" s="811" t="s">
        <v>475</v>
      </c>
      <c r="G38" s="811" t="s">
        <v>475</v>
      </c>
      <c r="H38" s="811" t="s">
        <v>475</v>
      </c>
      <c r="I38" s="811" t="s">
        <v>475</v>
      </c>
      <c r="J38" s="811" t="s">
        <v>475</v>
      </c>
      <c r="K38" s="811" t="s">
        <v>475</v>
      </c>
      <c r="L38" s="811" t="s">
        <v>475</v>
      </c>
      <c r="M38" s="811" t="s">
        <v>475</v>
      </c>
      <c r="N38" s="812" t="s">
        <v>475</v>
      </c>
      <c r="O38" s="812" t="s">
        <v>475</v>
      </c>
      <c r="P38" s="823" t="s">
        <v>416</v>
      </c>
    </row>
    <row r="39" spans="1:16" ht="14.25" x14ac:dyDescent="0.15">
      <c r="A39" s="1995" t="s">
        <v>421</v>
      </c>
      <c r="B39" s="1991" t="s">
        <v>342</v>
      </c>
      <c r="C39" s="1991"/>
      <c r="D39" s="1991" t="s">
        <v>343</v>
      </c>
      <c r="E39" s="1991"/>
      <c r="F39" s="1991" t="s">
        <v>344</v>
      </c>
      <c r="G39" s="1991"/>
      <c r="H39" s="1991" t="s">
        <v>345</v>
      </c>
      <c r="I39" s="1991"/>
      <c r="J39" s="1991" t="s">
        <v>346</v>
      </c>
      <c r="K39" s="1991"/>
      <c r="L39" s="1991" t="s">
        <v>347</v>
      </c>
      <c r="M39" s="1991"/>
      <c r="N39" s="1991" t="s">
        <v>56</v>
      </c>
      <c r="O39" s="1991"/>
      <c r="P39" s="1994" t="s">
        <v>422</v>
      </c>
    </row>
    <row r="40" spans="1:16" ht="14.25" x14ac:dyDescent="0.15">
      <c r="A40" s="1995" t="s">
        <v>475</v>
      </c>
      <c r="B40" s="797" t="s">
        <v>341</v>
      </c>
      <c r="C40" s="797" t="s">
        <v>116</v>
      </c>
      <c r="D40" s="797" t="s">
        <v>341</v>
      </c>
      <c r="E40" s="797" t="s">
        <v>116</v>
      </c>
      <c r="F40" s="797" t="s">
        <v>341</v>
      </c>
      <c r="G40" s="797" t="s">
        <v>116</v>
      </c>
      <c r="H40" s="797" t="s">
        <v>341</v>
      </c>
      <c r="I40" s="797" t="s">
        <v>116</v>
      </c>
      <c r="J40" s="797" t="s">
        <v>341</v>
      </c>
      <c r="K40" s="797" t="s">
        <v>116</v>
      </c>
      <c r="L40" s="797" t="s">
        <v>341</v>
      </c>
      <c r="M40" s="797" t="s">
        <v>116</v>
      </c>
      <c r="N40" s="797" t="s">
        <v>341</v>
      </c>
      <c r="O40" s="797" t="s">
        <v>116</v>
      </c>
      <c r="P40" s="1994"/>
    </row>
    <row r="41" spans="1:16" x14ac:dyDescent="0.15">
      <c r="A41" s="824" t="s">
        <v>18</v>
      </c>
      <c r="B41" s="825">
        <v>0</v>
      </c>
      <c r="C41" s="1204">
        <v>0</v>
      </c>
      <c r="D41" s="825">
        <v>0</v>
      </c>
      <c r="E41" s="1204">
        <v>0</v>
      </c>
      <c r="F41" s="825">
        <v>0</v>
      </c>
      <c r="G41" s="1204">
        <v>0</v>
      </c>
      <c r="H41" s="825">
        <v>168</v>
      </c>
      <c r="I41" s="1204">
        <v>35.946600000000004</v>
      </c>
      <c r="J41" s="825">
        <v>9</v>
      </c>
      <c r="K41" s="1204">
        <v>0.87129999999999996</v>
      </c>
      <c r="L41" s="825">
        <v>951</v>
      </c>
      <c r="M41" s="1204">
        <v>66.630700000000004</v>
      </c>
      <c r="N41" s="825">
        <v>1128</v>
      </c>
      <c r="O41" s="826">
        <v>103.45</v>
      </c>
      <c r="P41" s="827"/>
    </row>
    <row r="42" spans="1:16" ht="24" customHeight="1" x14ac:dyDescent="0.15">
      <c r="A42" s="828" t="s">
        <v>1253</v>
      </c>
      <c r="B42" s="829"/>
      <c r="C42" s="830"/>
      <c r="D42" s="829"/>
      <c r="E42" s="830"/>
      <c r="F42" s="829"/>
      <c r="G42" s="830"/>
      <c r="H42" s="829"/>
      <c r="I42" s="830"/>
      <c r="J42" s="829"/>
      <c r="K42" s="830"/>
      <c r="L42" s="829"/>
      <c r="M42" s="830"/>
      <c r="N42" s="829"/>
      <c r="O42" s="1203"/>
      <c r="P42" s="831"/>
    </row>
    <row r="43" spans="1:16" ht="27" x14ac:dyDescent="0.15">
      <c r="A43" s="828" t="s">
        <v>1254</v>
      </c>
      <c r="B43" s="829"/>
      <c r="C43" s="830"/>
      <c r="D43" s="829"/>
      <c r="E43" s="830"/>
      <c r="F43" s="829"/>
      <c r="G43" s="830"/>
      <c r="H43" s="829">
        <v>55</v>
      </c>
      <c r="I43" s="830">
        <v>16.053999999999998</v>
      </c>
      <c r="J43" s="829"/>
      <c r="K43" s="830"/>
      <c r="L43" s="829">
        <v>55</v>
      </c>
      <c r="M43" s="830">
        <v>9.7460000000000004</v>
      </c>
      <c r="N43" s="829">
        <v>110</v>
      </c>
      <c r="O43" s="830">
        <v>25.8</v>
      </c>
      <c r="P43" s="831"/>
    </row>
    <row r="44" spans="1:16" ht="27" x14ac:dyDescent="0.15">
      <c r="A44" s="828" t="s">
        <v>1255</v>
      </c>
      <c r="B44" s="829"/>
      <c r="C44" s="830"/>
      <c r="D44" s="829"/>
      <c r="E44" s="830"/>
      <c r="F44" s="829"/>
      <c r="G44" s="830"/>
      <c r="H44" s="829">
        <v>89</v>
      </c>
      <c r="I44" s="830">
        <v>16.609000000000002</v>
      </c>
      <c r="J44" s="829"/>
      <c r="K44" s="830"/>
      <c r="L44" s="829">
        <v>195</v>
      </c>
      <c r="M44" s="830">
        <v>21.018000000000001</v>
      </c>
      <c r="N44" s="829">
        <v>284</v>
      </c>
      <c r="O44" s="830">
        <v>37.627000000000002</v>
      </c>
      <c r="P44" s="831"/>
    </row>
    <row r="45" spans="1:16" ht="27" x14ac:dyDescent="0.15">
      <c r="A45" s="828" t="s">
        <v>1256</v>
      </c>
      <c r="B45" s="829"/>
      <c r="C45" s="830"/>
      <c r="D45" s="829"/>
      <c r="E45" s="830"/>
      <c r="F45" s="829"/>
      <c r="G45" s="830"/>
      <c r="H45" s="829">
        <v>24</v>
      </c>
      <c r="I45" s="830">
        <v>3.2829999999999999</v>
      </c>
      <c r="J45" s="829"/>
      <c r="K45" s="830"/>
      <c r="L45" s="829">
        <v>166</v>
      </c>
      <c r="M45" s="830">
        <v>12.663</v>
      </c>
      <c r="N45" s="829">
        <v>190</v>
      </c>
      <c r="O45" s="830">
        <v>15.946</v>
      </c>
      <c r="P45" s="831"/>
    </row>
    <row r="46" spans="1:16" ht="27" x14ac:dyDescent="0.15">
      <c r="A46" s="828" t="s">
        <v>1257</v>
      </c>
      <c r="B46" s="829"/>
      <c r="C46" s="830"/>
      <c r="D46" s="829"/>
      <c r="E46" s="830"/>
      <c r="F46" s="829"/>
      <c r="G46" s="830"/>
      <c r="H46" s="829"/>
      <c r="I46" s="830"/>
      <c r="J46" s="829">
        <v>9</v>
      </c>
      <c r="K46" s="830">
        <v>0.871</v>
      </c>
      <c r="L46" s="829">
        <v>420</v>
      </c>
      <c r="M46" s="830">
        <v>20.271999999999998</v>
      </c>
      <c r="N46" s="829">
        <v>429</v>
      </c>
      <c r="O46" s="830">
        <v>21.143000000000001</v>
      </c>
      <c r="P46" s="831"/>
    </row>
    <row r="47" spans="1:16" ht="27" x14ac:dyDescent="0.15">
      <c r="A47" s="832" t="s">
        <v>1258</v>
      </c>
      <c r="B47" s="833"/>
      <c r="C47" s="834"/>
      <c r="D47" s="833"/>
      <c r="E47" s="834"/>
      <c r="F47" s="833"/>
      <c r="G47" s="834"/>
      <c r="H47" s="833"/>
      <c r="I47" s="834"/>
      <c r="J47" s="833"/>
      <c r="K47" s="834"/>
      <c r="L47" s="833">
        <v>115</v>
      </c>
      <c r="M47" s="834">
        <v>2.931</v>
      </c>
      <c r="N47" s="833">
        <v>115</v>
      </c>
      <c r="O47" s="834">
        <v>2.931</v>
      </c>
      <c r="P47" s="835"/>
    </row>
    <row r="50" spans="1:16" ht="18.75" x14ac:dyDescent="0.15">
      <c r="A50" s="809" t="s">
        <v>420</v>
      </c>
      <c r="B50" s="2138" t="s">
        <v>1267</v>
      </c>
      <c r="C50" s="2139"/>
      <c r="D50" s="822" t="s">
        <v>475</v>
      </c>
      <c r="E50" s="811" t="s">
        <v>475</v>
      </c>
      <c r="F50" s="811" t="s">
        <v>475</v>
      </c>
      <c r="G50" s="811" t="s">
        <v>475</v>
      </c>
      <c r="H50" s="811" t="s">
        <v>475</v>
      </c>
      <c r="I50" s="811" t="s">
        <v>475</v>
      </c>
      <c r="J50" s="811" t="s">
        <v>475</v>
      </c>
      <c r="K50" s="811" t="s">
        <v>475</v>
      </c>
      <c r="L50" s="823" t="s">
        <v>416</v>
      </c>
    </row>
    <row r="51" spans="1:16" ht="14.25" x14ac:dyDescent="0.15">
      <c r="A51" s="1995" t="s">
        <v>421</v>
      </c>
      <c r="B51" s="1991" t="s">
        <v>343</v>
      </c>
      <c r="C51" s="1991"/>
      <c r="D51" s="1991" t="s">
        <v>344</v>
      </c>
      <c r="E51" s="1991"/>
      <c r="F51" s="1991" t="s">
        <v>345</v>
      </c>
      <c r="G51" s="1991"/>
      <c r="H51" s="1991" t="s">
        <v>347</v>
      </c>
      <c r="I51" s="1991"/>
      <c r="J51" s="1991" t="s">
        <v>56</v>
      </c>
      <c r="K51" s="1991"/>
      <c r="L51" s="1994" t="s">
        <v>152</v>
      </c>
    </row>
    <row r="52" spans="1:16" ht="14.25" x14ac:dyDescent="0.15">
      <c r="A52" s="1995" t="s">
        <v>475</v>
      </c>
      <c r="B52" s="797" t="s">
        <v>341</v>
      </c>
      <c r="C52" s="797" t="s">
        <v>116</v>
      </c>
      <c r="D52" s="797" t="s">
        <v>341</v>
      </c>
      <c r="E52" s="797" t="s">
        <v>116</v>
      </c>
      <c r="F52" s="797" t="s">
        <v>341</v>
      </c>
      <c r="G52" s="797" t="s">
        <v>116</v>
      </c>
      <c r="H52" s="797" t="s">
        <v>341</v>
      </c>
      <c r="I52" s="797" t="s">
        <v>116</v>
      </c>
      <c r="J52" s="797" t="s">
        <v>341</v>
      </c>
      <c r="K52" s="797" t="s">
        <v>116</v>
      </c>
      <c r="L52" s="1994"/>
    </row>
    <row r="53" spans="1:16" x14ac:dyDescent="0.15">
      <c r="A53" s="824" t="s">
        <v>18</v>
      </c>
      <c r="B53" s="825">
        <v>0</v>
      </c>
      <c r="C53" s="1204">
        <v>0</v>
      </c>
      <c r="D53" s="825">
        <v>0</v>
      </c>
      <c r="E53" s="1204">
        <v>0</v>
      </c>
      <c r="F53" s="825">
        <v>0</v>
      </c>
      <c r="G53" s="1204">
        <v>0</v>
      </c>
      <c r="H53" s="825">
        <v>1101</v>
      </c>
      <c r="I53" s="1204">
        <v>46.853400000000001</v>
      </c>
      <c r="J53" s="825">
        <v>1101</v>
      </c>
      <c r="K53" s="826">
        <v>46.85</v>
      </c>
      <c r="L53" s="827" t="s">
        <v>475</v>
      </c>
    </row>
    <row r="54" spans="1:16" ht="24" customHeight="1" x14ac:dyDescent="0.15">
      <c r="A54" s="828" t="s">
        <v>1268</v>
      </c>
      <c r="B54" s="829"/>
      <c r="C54" s="830"/>
      <c r="D54" s="829"/>
      <c r="E54" s="830"/>
      <c r="F54" s="829"/>
      <c r="G54" s="830"/>
      <c r="H54" s="829">
        <v>15</v>
      </c>
      <c r="I54" s="830">
        <v>2.7759999999999998</v>
      </c>
      <c r="J54" s="829">
        <v>15</v>
      </c>
      <c r="K54" s="830">
        <v>2.7759999999999998</v>
      </c>
      <c r="L54" s="831" t="s">
        <v>475</v>
      </c>
    </row>
    <row r="55" spans="1:16" ht="27" x14ac:dyDescent="0.15">
      <c r="A55" s="828" t="s">
        <v>1269</v>
      </c>
      <c r="B55" s="829"/>
      <c r="C55" s="830"/>
      <c r="D55" s="829"/>
      <c r="E55" s="830"/>
      <c r="F55" s="829"/>
      <c r="G55" s="830"/>
      <c r="H55" s="829">
        <v>341</v>
      </c>
      <c r="I55" s="830">
        <v>23.416</v>
      </c>
      <c r="J55" s="829">
        <v>341</v>
      </c>
      <c r="K55" s="830">
        <v>23.416</v>
      </c>
      <c r="L55" s="831" t="s">
        <v>475</v>
      </c>
    </row>
    <row r="56" spans="1:16" ht="27" x14ac:dyDescent="0.15">
      <c r="A56" s="828" t="s">
        <v>1270</v>
      </c>
      <c r="B56" s="829"/>
      <c r="C56" s="830"/>
      <c r="D56" s="829"/>
      <c r="E56" s="830"/>
      <c r="F56" s="829"/>
      <c r="G56" s="830"/>
      <c r="H56" s="829">
        <v>281</v>
      </c>
      <c r="I56" s="830">
        <v>10.664</v>
      </c>
      <c r="J56" s="829">
        <v>281</v>
      </c>
      <c r="K56" s="830">
        <v>10.664</v>
      </c>
      <c r="L56" s="831" t="s">
        <v>475</v>
      </c>
    </row>
    <row r="57" spans="1:16" ht="27" x14ac:dyDescent="0.15">
      <c r="A57" s="832" t="s">
        <v>1258</v>
      </c>
      <c r="B57" s="833"/>
      <c r="C57" s="834"/>
      <c r="D57" s="833"/>
      <c r="E57" s="834"/>
      <c r="F57" s="833"/>
      <c r="G57" s="834"/>
      <c r="H57" s="833">
        <v>464</v>
      </c>
      <c r="I57" s="834">
        <v>9.9969999999999999</v>
      </c>
      <c r="J57" s="833">
        <v>464</v>
      </c>
      <c r="K57" s="834">
        <v>9.9969999999999999</v>
      </c>
      <c r="L57" s="835" t="s">
        <v>475</v>
      </c>
    </row>
    <row r="59" spans="1:16" x14ac:dyDescent="0.15">
      <c r="A59" s="2142" t="s">
        <v>475</v>
      </c>
      <c r="B59" s="2142" t="s">
        <v>475</v>
      </c>
      <c r="C59" s="2142" t="s">
        <v>475</v>
      </c>
      <c r="D59" s="2142" t="s">
        <v>475</v>
      </c>
      <c r="E59" s="2142" t="s">
        <v>475</v>
      </c>
      <c r="F59" s="2142" t="s">
        <v>475</v>
      </c>
      <c r="G59" s="2142" t="s">
        <v>475</v>
      </c>
      <c r="H59" s="2142" t="s">
        <v>475</v>
      </c>
      <c r="I59" s="2142" t="s">
        <v>475</v>
      </c>
      <c r="J59" s="788" t="s">
        <v>475</v>
      </c>
      <c r="K59" s="788" t="s">
        <v>475</v>
      </c>
      <c r="L59" s="788" t="s">
        <v>475</v>
      </c>
      <c r="M59" s="788" t="s">
        <v>475</v>
      </c>
      <c r="N59" s="788" t="s">
        <v>475</v>
      </c>
      <c r="O59" s="779" t="s">
        <v>475</v>
      </c>
      <c r="P59" s="803" t="s">
        <v>475</v>
      </c>
    </row>
    <row r="60" spans="1:16" x14ac:dyDescent="0.15">
      <c r="A60" s="2143" t="s">
        <v>423</v>
      </c>
      <c r="B60" s="2140" t="s">
        <v>475</v>
      </c>
      <c r="C60" s="2140" t="s">
        <v>475</v>
      </c>
      <c r="D60" s="2140" t="s">
        <v>475</v>
      </c>
      <c r="E60" s="2140" t="s">
        <v>475</v>
      </c>
      <c r="F60" s="2140" t="s">
        <v>475</v>
      </c>
      <c r="G60" s="2140" t="s">
        <v>475</v>
      </c>
      <c r="H60" s="2140" t="s">
        <v>475</v>
      </c>
      <c r="I60" s="2140" t="s">
        <v>475</v>
      </c>
      <c r="J60" s="779" t="s">
        <v>475</v>
      </c>
      <c r="O60" s="779" t="s">
        <v>475</v>
      </c>
      <c r="P60" s="803" t="s">
        <v>475</v>
      </c>
    </row>
    <row r="61" spans="1:16" x14ac:dyDescent="0.15">
      <c r="A61" s="2143" t="s">
        <v>424</v>
      </c>
      <c r="B61" s="2140" t="s">
        <v>475</v>
      </c>
      <c r="C61" s="2140" t="s">
        <v>475</v>
      </c>
      <c r="D61" s="2140" t="s">
        <v>475</v>
      </c>
      <c r="E61" s="2140" t="s">
        <v>475</v>
      </c>
      <c r="F61" s="2140" t="s">
        <v>475</v>
      </c>
      <c r="G61" s="2140" t="s">
        <v>475</v>
      </c>
      <c r="H61" s="2140" t="s">
        <v>475</v>
      </c>
      <c r="I61" s="2140" t="s">
        <v>475</v>
      </c>
      <c r="J61" s="779" t="s">
        <v>475</v>
      </c>
      <c r="O61" s="779" t="s">
        <v>475</v>
      </c>
      <c r="P61" s="803" t="s">
        <v>475</v>
      </c>
    </row>
    <row r="62" spans="1:16" x14ac:dyDescent="0.15">
      <c r="A62" s="2143" t="s">
        <v>425</v>
      </c>
      <c r="B62" s="2140" t="s">
        <v>475</v>
      </c>
      <c r="C62" s="2140" t="s">
        <v>475</v>
      </c>
      <c r="D62" s="2140" t="s">
        <v>475</v>
      </c>
      <c r="E62" s="2140" t="s">
        <v>475</v>
      </c>
      <c r="F62" s="2140" t="s">
        <v>475</v>
      </c>
      <c r="G62" s="2140" t="s">
        <v>475</v>
      </c>
      <c r="H62" s="2140" t="s">
        <v>475</v>
      </c>
      <c r="I62" s="2140" t="s">
        <v>475</v>
      </c>
      <c r="J62" s="779" t="s">
        <v>475</v>
      </c>
      <c r="O62" s="779" t="s">
        <v>475</v>
      </c>
      <c r="P62" s="803" t="s">
        <v>475</v>
      </c>
    </row>
    <row r="63" spans="1:16" x14ac:dyDescent="0.15">
      <c r="A63" s="2143" t="s">
        <v>426</v>
      </c>
      <c r="B63" s="2140" t="s">
        <v>475</v>
      </c>
      <c r="C63" s="2140" t="s">
        <v>475</v>
      </c>
      <c r="D63" s="2140" t="s">
        <v>475</v>
      </c>
      <c r="E63" s="2140" t="s">
        <v>475</v>
      </c>
      <c r="F63" s="2140" t="s">
        <v>475</v>
      </c>
      <c r="G63" s="2140" t="s">
        <v>475</v>
      </c>
      <c r="H63" s="2140" t="s">
        <v>475</v>
      </c>
      <c r="I63" s="2140" t="s">
        <v>475</v>
      </c>
      <c r="J63" s="779" t="s">
        <v>475</v>
      </c>
      <c r="O63" s="779" t="s">
        <v>475</v>
      </c>
      <c r="P63" s="803" t="s">
        <v>475</v>
      </c>
    </row>
    <row r="64" spans="1:16" x14ac:dyDescent="0.15">
      <c r="A64" s="2143" t="s">
        <v>427</v>
      </c>
      <c r="B64" s="2140" t="s">
        <v>475</v>
      </c>
      <c r="C64" s="2140" t="s">
        <v>475</v>
      </c>
      <c r="D64" s="2140" t="s">
        <v>475</v>
      </c>
      <c r="E64" s="2140" t="s">
        <v>475</v>
      </c>
      <c r="F64" s="2140" t="s">
        <v>475</v>
      </c>
      <c r="G64" s="2140" t="s">
        <v>475</v>
      </c>
      <c r="H64" s="2140" t="s">
        <v>475</v>
      </c>
      <c r="I64" s="2140" t="s">
        <v>475</v>
      </c>
      <c r="J64" s="779" t="s">
        <v>475</v>
      </c>
      <c r="O64" s="779" t="s">
        <v>475</v>
      </c>
      <c r="P64" s="803" t="s">
        <v>475</v>
      </c>
    </row>
    <row r="65" spans="1:16" x14ac:dyDescent="0.15">
      <c r="A65" s="2143" t="s">
        <v>428</v>
      </c>
      <c r="B65" s="2140" t="s">
        <v>475</v>
      </c>
      <c r="C65" s="2140" t="s">
        <v>475</v>
      </c>
      <c r="D65" s="2140" t="s">
        <v>475</v>
      </c>
      <c r="E65" s="2140" t="s">
        <v>475</v>
      </c>
      <c r="F65" s="2140" t="s">
        <v>475</v>
      </c>
      <c r="G65" s="2140" t="s">
        <v>475</v>
      </c>
      <c r="H65" s="2140" t="s">
        <v>475</v>
      </c>
      <c r="I65" s="2140" t="s">
        <v>475</v>
      </c>
      <c r="J65" s="779" t="s">
        <v>475</v>
      </c>
      <c r="O65" s="779" t="s">
        <v>475</v>
      </c>
      <c r="P65" s="803" t="s">
        <v>475</v>
      </c>
    </row>
    <row r="66" spans="1:16" x14ac:dyDescent="0.15">
      <c r="A66" s="2143" t="s">
        <v>429</v>
      </c>
      <c r="B66" s="2140" t="s">
        <v>475</v>
      </c>
      <c r="C66" s="2140" t="s">
        <v>475</v>
      </c>
      <c r="D66" s="2140" t="s">
        <v>475</v>
      </c>
      <c r="E66" s="2140" t="s">
        <v>475</v>
      </c>
      <c r="F66" s="2140" t="s">
        <v>475</v>
      </c>
      <c r="G66" s="2140" t="s">
        <v>475</v>
      </c>
      <c r="H66" s="2140" t="s">
        <v>475</v>
      </c>
      <c r="I66" s="2140" t="s">
        <v>475</v>
      </c>
      <c r="J66" s="779" t="s">
        <v>475</v>
      </c>
      <c r="O66" s="779" t="s">
        <v>475</v>
      </c>
      <c r="P66" s="803" t="s">
        <v>475</v>
      </c>
    </row>
    <row r="67" spans="1:16" x14ac:dyDescent="0.15">
      <c r="A67" s="2143" t="s">
        <v>430</v>
      </c>
      <c r="B67" s="2140" t="s">
        <v>475</v>
      </c>
      <c r="C67" s="2140" t="s">
        <v>475</v>
      </c>
      <c r="D67" s="2140" t="s">
        <v>475</v>
      </c>
      <c r="E67" s="2140" t="s">
        <v>475</v>
      </c>
      <c r="F67" s="2140" t="s">
        <v>475</v>
      </c>
      <c r="G67" s="2140" t="s">
        <v>475</v>
      </c>
      <c r="H67" s="2140" t="s">
        <v>475</v>
      </c>
      <c r="I67" s="2140" t="s">
        <v>475</v>
      </c>
      <c r="J67" s="779" t="s">
        <v>475</v>
      </c>
      <c r="O67" s="779" t="s">
        <v>475</v>
      </c>
      <c r="P67" s="803" t="s">
        <v>475</v>
      </c>
    </row>
    <row r="68" spans="1:16" x14ac:dyDescent="0.15">
      <c r="A68" s="2143" t="s">
        <v>431</v>
      </c>
      <c r="B68" s="2140" t="s">
        <v>475</v>
      </c>
      <c r="C68" s="2140" t="s">
        <v>475</v>
      </c>
      <c r="D68" s="2140" t="s">
        <v>475</v>
      </c>
      <c r="E68" s="2140" t="s">
        <v>475</v>
      </c>
      <c r="F68" s="2140" t="s">
        <v>475</v>
      </c>
      <c r="G68" s="2140" t="s">
        <v>475</v>
      </c>
      <c r="H68" s="2140" t="s">
        <v>475</v>
      </c>
      <c r="I68" s="2140" t="s">
        <v>475</v>
      </c>
      <c r="J68" s="779" t="s">
        <v>475</v>
      </c>
      <c r="O68" s="779" t="s">
        <v>475</v>
      </c>
      <c r="P68" s="803" t="s">
        <v>475</v>
      </c>
    </row>
    <row r="69" spans="1:16" x14ac:dyDescent="0.15">
      <c r="A69" s="2143" t="s">
        <v>432</v>
      </c>
      <c r="B69" s="2140" t="s">
        <v>475</v>
      </c>
      <c r="C69" s="2140" t="s">
        <v>475</v>
      </c>
      <c r="D69" s="2140" t="s">
        <v>475</v>
      </c>
      <c r="E69" s="2140" t="s">
        <v>475</v>
      </c>
      <c r="F69" s="2140" t="s">
        <v>475</v>
      </c>
      <c r="G69" s="2140" t="s">
        <v>475</v>
      </c>
      <c r="H69" s="2140" t="s">
        <v>475</v>
      </c>
      <c r="I69" s="2140" t="s">
        <v>475</v>
      </c>
      <c r="J69" s="779" t="s">
        <v>475</v>
      </c>
      <c r="O69" s="779" t="s">
        <v>475</v>
      </c>
      <c r="P69" s="803" t="s">
        <v>475</v>
      </c>
    </row>
    <row r="70" spans="1:16" x14ac:dyDescent="0.15">
      <c r="A70" s="2144" t="s">
        <v>433</v>
      </c>
      <c r="B70" s="2145" t="s">
        <v>475</v>
      </c>
      <c r="C70" s="2145" t="s">
        <v>475</v>
      </c>
      <c r="D70" s="2145" t="s">
        <v>475</v>
      </c>
      <c r="E70" s="2145" t="s">
        <v>475</v>
      </c>
      <c r="F70" s="2145" t="s">
        <v>475</v>
      </c>
      <c r="G70" s="2145" t="s">
        <v>475</v>
      </c>
      <c r="H70" s="2145" t="s">
        <v>475</v>
      </c>
      <c r="I70" s="2145" t="s">
        <v>475</v>
      </c>
      <c r="J70" s="787" t="s">
        <v>475</v>
      </c>
      <c r="K70" s="787" t="s">
        <v>475</v>
      </c>
      <c r="L70" s="787" t="s">
        <v>475</v>
      </c>
      <c r="M70" s="787" t="s">
        <v>475</v>
      </c>
      <c r="N70" s="787" t="s">
        <v>475</v>
      </c>
      <c r="O70" s="787" t="s">
        <v>475</v>
      </c>
      <c r="P70" s="828" t="s">
        <v>475</v>
      </c>
    </row>
  </sheetData>
  <sheetProtection selectLockedCells="1" selectUnlockedCells="1"/>
  <mergeCells count="57">
    <mergeCell ref="A61:I61"/>
    <mergeCell ref="A62:I62"/>
    <mergeCell ref="A69:I69"/>
    <mergeCell ref="A70:I70"/>
    <mergeCell ref="A63:I63"/>
    <mergeCell ref="A64:I64"/>
    <mergeCell ref="A65:I65"/>
    <mergeCell ref="A66:I66"/>
    <mergeCell ref="A67:I67"/>
    <mergeCell ref="A68:I68"/>
    <mergeCell ref="H51:I51"/>
    <mergeCell ref="J51:K51"/>
    <mergeCell ref="L51:L52"/>
    <mergeCell ref="A59:I59"/>
    <mergeCell ref="A60:I60"/>
    <mergeCell ref="B50:C50"/>
    <mergeCell ref="A51:A52"/>
    <mergeCell ref="B51:C51"/>
    <mergeCell ref="D51:E51"/>
    <mergeCell ref="F51:G51"/>
    <mergeCell ref="H39:I39"/>
    <mergeCell ref="J39:K39"/>
    <mergeCell ref="L39:M39"/>
    <mergeCell ref="N39:O39"/>
    <mergeCell ref="P39:P40"/>
    <mergeCell ref="B38:C38"/>
    <mergeCell ref="A39:A40"/>
    <mergeCell ref="B39:C39"/>
    <mergeCell ref="D39:E39"/>
    <mergeCell ref="F39:G39"/>
    <mergeCell ref="H27:I27"/>
    <mergeCell ref="J27:K27"/>
    <mergeCell ref="L27:M27"/>
    <mergeCell ref="N27:O27"/>
    <mergeCell ref="P27:P28"/>
    <mergeCell ref="B26:C26"/>
    <mergeCell ref="A27:A28"/>
    <mergeCell ref="B27:C27"/>
    <mergeCell ref="D27:E27"/>
    <mergeCell ref="F27:G27"/>
    <mergeCell ref="H15:I15"/>
    <mergeCell ref="J15:K15"/>
    <mergeCell ref="L15:M15"/>
    <mergeCell ref="N15:O15"/>
    <mergeCell ref="P15:P16"/>
    <mergeCell ref="B14:C14"/>
    <mergeCell ref="A15:A16"/>
    <mergeCell ref="B15:C15"/>
    <mergeCell ref="D15:E15"/>
    <mergeCell ref="F15:G15"/>
    <mergeCell ref="A1:P1"/>
    <mergeCell ref="C2:M2"/>
    <mergeCell ref="B6:C6"/>
    <mergeCell ref="D6:E6"/>
    <mergeCell ref="F6:G6"/>
    <mergeCell ref="A6:A7"/>
    <mergeCell ref="H6:H7"/>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44"/>
  <sheetViews>
    <sheetView workbookViewId="0">
      <selection activeCell="A2" sqref="A2"/>
    </sheetView>
  </sheetViews>
  <sheetFormatPr defaultColWidth="11.5546875" defaultRowHeight="13.5" x14ac:dyDescent="0.15"/>
  <cols>
    <col min="1" max="2" width="9.109375" style="776" customWidth="1"/>
    <col min="3" max="3" width="13.6640625" style="776" customWidth="1"/>
    <col min="4" max="4" width="9.109375" style="776" customWidth="1"/>
    <col min="5" max="5" width="12.33203125" style="776" customWidth="1"/>
    <col min="6" max="6" width="9.109375" style="776" customWidth="1"/>
    <col min="7" max="7" width="13.6640625" style="776" customWidth="1"/>
    <col min="8" max="12" width="9.109375" style="776" customWidth="1"/>
    <col min="13" max="13" width="10.21875" style="776" customWidth="1"/>
    <col min="14" max="14" width="9.109375" style="776" customWidth="1"/>
    <col min="15" max="15" width="10.21875" style="776" customWidth="1"/>
    <col min="16" max="16" width="9.109375" style="776" customWidth="1"/>
    <col min="17" max="16384" width="11.5546875" style="776"/>
  </cols>
  <sheetData>
    <row r="1" spans="1:16" ht="24.75" customHeight="1" x14ac:dyDescent="0.15">
      <c r="A1" s="1988" t="s">
        <v>409</v>
      </c>
      <c r="B1" s="1988"/>
      <c r="C1" s="1988"/>
      <c r="D1" s="1988"/>
      <c r="E1" s="1988"/>
      <c r="F1" s="1988"/>
      <c r="G1" s="1988"/>
      <c r="H1" s="1988"/>
      <c r="I1" s="1988"/>
      <c r="J1" s="1988"/>
      <c r="K1" s="1988"/>
      <c r="L1" s="1988"/>
      <c r="M1" s="1988"/>
      <c r="N1" s="1988"/>
      <c r="O1" s="1988"/>
      <c r="P1" s="1988"/>
    </row>
    <row r="2" spans="1:16" ht="21" customHeight="1" x14ac:dyDescent="0.15">
      <c r="A2" s="777"/>
      <c r="B2" s="777"/>
      <c r="C2" s="1989" t="s">
        <v>410</v>
      </c>
      <c r="D2" s="1989"/>
      <c r="E2" s="1989"/>
      <c r="F2" s="1989"/>
      <c r="G2" s="1989"/>
      <c r="H2" s="1989"/>
      <c r="I2" s="1989"/>
      <c r="J2" s="1989"/>
      <c r="K2" s="1989"/>
      <c r="L2" s="1989"/>
      <c r="M2" s="1989"/>
      <c r="N2" s="778"/>
      <c r="O2" s="779"/>
      <c r="P2" s="780"/>
    </row>
    <row r="3" spans="1:16" ht="25.5" customHeight="1" x14ac:dyDescent="0.15">
      <c r="A3" s="781" t="s">
        <v>411</v>
      </c>
      <c r="B3" s="782" t="s">
        <v>1273</v>
      </c>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ht="18.75" x14ac:dyDescent="0.15">
      <c r="A5" s="789" t="s">
        <v>413</v>
      </c>
      <c r="B5" s="790"/>
      <c r="C5" s="790"/>
      <c r="D5" s="790"/>
      <c r="E5" s="790"/>
      <c r="F5" s="790"/>
      <c r="G5" s="790"/>
      <c r="H5" s="792" t="s">
        <v>414</v>
      </c>
    </row>
    <row r="6" spans="1:16" ht="14.25" x14ac:dyDescent="0.15">
      <c r="A6" s="1990" t="s">
        <v>13</v>
      </c>
      <c r="B6" s="1991" t="s">
        <v>1247</v>
      </c>
      <c r="C6" s="1991" t="s">
        <v>1247</v>
      </c>
      <c r="D6" s="1991" t="s">
        <v>324</v>
      </c>
      <c r="E6" s="1991" t="s">
        <v>324</v>
      </c>
      <c r="F6" s="1991" t="s">
        <v>56</v>
      </c>
      <c r="G6" s="1991" t="s">
        <v>56</v>
      </c>
      <c r="H6" s="1992" t="s">
        <v>152</v>
      </c>
    </row>
    <row r="7" spans="1:16" ht="14.25" x14ac:dyDescent="0.15">
      <c r="A7" s="1990"/>
      <c r="B7" s="797" t="s">
        <v>341</v>
      </c>
      <c r="C7" s="797" t="s">
        <v>116</v>
      </c>
      <c r="D7" s="797" t="s">
        <v>341</v>
      </c>
      <c r="E7" s="797" t="s">
        <v>116</v>
      </c>
      <c r="F7" s="797" t="s">
        <v>341</v>
      </c>
      <c r="G7" s="797" t="s">
        <v>116</v>
      </c>
      <c r="H7" s="1992"/>
    </row>
    <row r="8" spans="1:16" x14ac:dyDescent="0.15">
      <c r="A8" s="798" t="s">
        <v>1249</v>
      </c>
      <c r="B8" s="799">
        <v>6483</v>
      </c>
      <c r="C8" s="800">
        <v>301.49880000000002</v>
      </c>
      <c r="D8" s="799">
        <v>1125</v>
      </c>
      <c r="E8" s="800">
        <v>153.9924</v>
      </c>
      <c r="F8" s="799">
        <v>7608</v>
      </c>
      <c r="G8" s="801">
        <v>455.49</v>
      </c>
      <c r="H8" s="802"/>
    </row>
    <row r="9" spans="1:16" x14ac:dyDescent="0.15">
      <c r="A9" s="798" t="s">
        <v>1251</v>
      </c>
      <c r="B9" s="799">
        <v>2777</v>
      </c>
      <c r="C9" s="800">
        <v>116.1906</v>
      </c>
      <c r="D9" s="799">
        <v>0</v>
      </c>
      <c r="E9" s="800">
        <v>0</v>
      </c>
      <c r="F9" s="799">
        <v>2777</v>
      </c>
      <c r="G9" s="801">
        <v>116.19</v>
      </c>
      <c r="H9" s="802"/>
    </row>
    <row r="10" spans="1:16" x14ac:dyDescent="0.15">
      <c r="A10" s="804" t="s">
        <v>56</v>
      </c>
      <c r="B10" s="805">
        <v>9260</v>
      </c>
      <c r="C10" s="834">
        <v>417.68940000000003</v>
      </c>
      <c r="D10" s="805">
        <v>1125</v>
      </c>
      <c r="E10" s="834">
        <v>153.9924</v>
      </c>
      <c r="F10" s="805">
        <v>10385</v>
      </c>
      <c r="G10" s="834">
        <v>571.67999999999995</v>
      </c>
      <c r="H10" s="807"/>
    </row>
    <row r="12" spans="1:16" ht="18.75" x14ac:dyDescent="0.15">
      <c r="A12" s="809" t="s">
        <v>420</v>
      </c>
      <c r="B12" s="2138" t="s">
        <v>1259</v>
      </c>
      <c r="C12" s="2139"/>
      <c r="D12" s="822" t="s">
        <v>475</v>
      </c>
      <c r="E12" s="811" t="s">
        <v>475</v>
      </c>
      <c r="F12" s="811" t="s">
        <v>475</v>
      </c>
      <c r="G12" s="811" t="s">
        <v>475</v>
      </c>
      <c r="H12" s="811" t="s">
        <v>475</v>
      </c>
      <c r="I12" s="811" t="s">
        <v>475</v>
      </c>
      <c r="J12" s="811" t="s">
        <v>475</v>
      </c>
      <c r="K12" s="811" t="s">
        <v>475</v>
      </c>
      <c r="L12" s="811" t="s">
        <v>475</v>
      </c>
      <c r="M12" s="811" t="s">
        <v>475</v>
      </c>
      <c r="N12" s="812" t="s">
        <v>475</v>
      </c>
      <c r="O12" s="812" t="s">
        <v>475</v>
      </c>
      <c r="P12" s="823" t="s">
        <v>416</v>
      </c>
    </row>
    <row r="13" spans="1:16" ht="14.25" x14ac:dyDescent="0.15">
      <c r="A13" s="1995" t="s">
        <v>421</v>
      </c>
      <c r="B13" s="1991" t="s">
        <v>342</v>
      </c>
      <c r="C13" s="1991"/>
      <c r="D13" s="1991" t="s">
        <v>343</v>
      </c>
      <c r="E13" s="1991"/>
      <c r="F13" s="1991" t="s">
        <v>344</v>
      </c>
      <c r="G13" s="1991"/>
      <c r="H13" s="1991" t="s">
        <v>345</v>
      </c>
      <c r="I13" s="1991"/>
      <c r="J13" s="1991" t="s">
        <v>346</v>
      </c>
      <c r="K13" s="1991"/>
      <c r="L13" s="1991" t="s">
        <v>347</v>
      </c>
      <c r="M13" s="1991"/>
      <c r="N13" s="1991" t="s">
        <v>56</v>
      </c>
      <c r="O13" s="1991"/>
      <c r="P13" s="1994" t="s">
        <v>422</v>
      </c>
    </row>
    <row r="14" spans="1:16" ht="14.25" x14ac:dyDescent="0.15">
      <c r="A14" s="1995" t="s">
        <v>475</v>
      </c>
      <c r="B14" s="797" t="s">
        <v>341</v>
      </c>
      <c r="C14" s="797" t="s">
        <v>116</v>
      </c>
      <c r="D14" s="797" t="s">
        <v>341</v>
      </c>
      <c r="E14" s="797" t="s">
        <v>116</v>
      </c>
      <c r="F14" s="797" t="s">
        <v>341</v>
      </c>
      <c r="G14" s="797" t="s">
        <v>116</v>
      </c>
      <c r="H14" s="797" t="s">
        <v>341</v>
      </c>
      <c r="I14" s="797" t="s">
        <v>116</v>
      </c>
      <c r="J14" s="797" t="s">
        <v>341</v>
      </c>
      <c r="K14" s="797" t="s">
        <v>116</v>
      </c>
      <c r="L14" s="797" t="s">
        <v>341</v>
      </c>
      <c r="M14" s="797" t="s">
        <v>116</v>
      </c>
      <c r="N14" s="797" t="s">
        <v>341</v>
      </c>
      <c r="O14" s="797" t="s">
        <v>116</v>
      </c>
      <c r="P14" s="1994"/>
    </row>
    <row r="15" spans="1:16" x14ac:dyDescent="0.15">
      <c r="A15" s="824" t="s">
        <v>18</v>
      </c>
      <c r="B15" s="825">
        <v>0</v>
      </c>
      <c r="C15" s="1204">
        <v>0</v>
      </c>
      <c r="D15" s="825">
        <v>9</v>
      </c>
      <c r="E15" s="1204">
        <v>1.8782000000000001</v>
      </c>
      <c r="F15" s="825">
        <v>51</v>
      </c>
      <c r="G15" s="1204">
        <v>6.9941000000000004</v>
      </c>
      <c r="H15" s="825">
        <v>1008</v>
      </c>
      <c r="I15" s="1204">
        <v>140.98760000000001</v>
      </c>
      <c r="J15" s="825">
        <v>57</v>
      </c>
      <c r="K15" s="1204">
        <v>4.1325000000000003</v>
      </c>
      <c r="L15" s="825">
        <v>6483</v>
      </c>
      <c r="M15" s="1204">
        <v>301.49880000000002</v>
      </c>
      <c r="N15" s="825">
        <v>7608</v>
      </c>
      <c r="O15" s="826">
        <v>455.49</v>
      </c>
      <c r="P15" s="827"/>
    </row>
    <row r="16" spans="1:16" ht="24" customHeight="1" x14ac:dyDescent="0.15">
      <c r="A16" s="828" t="s">
        <v>1260</v>
      </c>
      <c r="B16" s="829"/>
      <c r="C16" s="830"/>
      <c r="D16" s="829"/>
      <c r="E16" s="830"/>
      <c r="F16" s="829"/>
      <c r="G16" s="830"/>
      <c r="H16" s="829">
        <v>2</v>
      </c>
      <c r="I16" s="830">
        <v>0.88400000000000001</v>
      </c>
      <c r="J16" s="829"/>
      <c r="K16" s="830"/>
      <c r="L16" s="829">
        <v>3</v>
      </c>
      <c r="M16" s="830">
        <v>0.85799999999999998</v>
      </c>
      <c r="N16" s="829">
        <v>5</v>
      </c>
      <c r="O16" s="830">
        <v>1.742</v>
      </c>
      <c r="P16" s="831"/>
    </row>
    <row r="17" spans="1:16" ht="27" x14ac:dyDescent="0.15">
      <c r="A17" s="828" t="s">
        <v>1261</v>
      </c>
      <c r="B17" s="829"/>
      <c r="C17" s="830"/>
      <c r="D17" s="829">
        <v>9</v>
      </c>
      <c r="E17" s="830">
        <v>1.8779999999999999</v>
      </c>
      <c r="F17" s="829"/>
      <c r="G17" s="830"/>
      <c r="H17" s="829">
        <v>139</v>
      </c>
      <c r="I17" s="830">
        <v>31.797999999999998</v>
      </c>
      <c r="J17" s="829"/>
      <c r="K17" s="830"/>
      <c r="L17" s="829">
        <v>243</v>
      </c>
      <c r="M17" s="830">
        <v>32.853000000000002</v>
      </c>
      <c r="N17" s="829">
        <v>391</v>
      </c>
      <c r="O17" s="830">
        <v>66.528999999999996</v>
      </c>
      <c r="P17" s="831"/>
    </row>
    <row r="18" spans="1:16" ht="27" x14ac:dyDescent="0.15">
      <c r="A18" s="828" t="s">
        <v>1262</v>
      </c>
      <c r="B18" s="829"/>
      <c r="C18" s="830"/>
      <c r="D18" s="829"/>
      <c r="E18" s="830"/>
      <c r="F18" s="829">
        <v>51</v>
      </c>
      <c r="G18" s="830">
        <v>6.9939999999999998</v>
      </c>
      <c r="H18" s="829">
        <v>579</v>
      </c>
      <c r="I18" s="830">
        <v>81.168000000000006</v>
      </c>
      <c r="J18" s="829"/>
      <c r="K18" s="830"/>
      <c r="L18" s="829">
        <v>1065</v>
      </c>
      <c r="M18" s="830">
        <v>85.971000000000004</v>
      </c>
      <c r="N18" s="829">
        <v>1695</v>
      </c>
      <c r="O18" s="830">
        <v>174.13300000000001</v>
      </c>
      <c r="P18" s="831"/>
    </row>
    <row r="19" spans="1:16" ht="27" x14ac:dyDescent="0.15">
      <c r="A19" s="828" t="s">
        <v>1263</v>
      </c>
      <c r="B19" s="829"/>
      <c r="C19" s="830"/>
      <c r="D19" s="829"/>
      <c r="E19" s="830"/>
      <c r="F19" s="829"/>
      <c r="G19" s="830"/>
      <c r="H19" s="829">
        <v>288</v>
      </c>
      <c r="I19" s="830">
        <v>27.138000000000002</v>
      </c>
      <c r="J19" s="829"/>
      <c r="K19" s="830"/>
      <c r="L19" s="829">
        <v>1334</v>
      </c>
      <c r="M19" s="830">
        <v>70.876000000000005</v>
      </c>
      <c r="N19" s="829">
        <v>1622</v>
      </c>
      <c r="O19" s="830">
        <v>98.013999999999996</v>
      </c>
      <c r="P19" s="831"/>
    </row>
    <row r="20" spans="1:16" ht="27" x14ac:dyDescent="0.15">
      <c r="A20" s="828" t="s">
        <v>1264</v>
      </c>
      <c r="B20" s="829"/>
      <c r="C20" s="830"/>
      <c r="D20" s="829"/>
      <c r="E20" s="830"/>
      <c r="F20" s="829"/>
      <c r="G20" s="830"/>
      <c r="H20" s="829"/>
      <c r="I20" s="830"/>
      <c r="J20" s="829">
        <v>57</v>
      </c>
      <c r="K20" s="830">
        <v>4.133</v>
      </c>
      <c r="L20" s="829">
        <v>3245</v>
      </c>
      <c r="M20" s="830">
        <v>102.07899999999999</v>
      </c>
      <c r="N20" s="829">
        <v>3302</v>
      </c>
      <c r="O20" s="830">
        <v>106.212</v>
      </c>
      <c r="P20" s="831"/>
    </row>
    <row r="21" spans="1:16" ht="27" x14ac:dyDescent="0.15">
      <c r="A21" s="832" t="s">
        <v>1265</v>
      </c>
      <c r="B21" s="833"/>
      <c r="C21" s="834"/>
      <c r="D21" s="833"/>
      <c r="E21" s="834"/>
      <c r="F21" s="833"/>
      <c r="G21" s="834"/>
      <c r="H21" s="833"/>
      <c r="I21" s="834"/>
      <c r="J21" s="833"/>
      <c r="K21" s="834"/>
      <c r="L21" s="833">
        <v>593</v>
      </c>
      <c r="M21" s="834">
        <v>8.8629999999999995</v>
      </c>
      <c r="N21" s="833">
        <v>593</v>
      </c>
      <c r="O21" s="834">
        <v>8.8629999999999995</v>
      </c>
      <c r="P21" s="835"/>
    </row>
    <row r="24" spans="1:16" ht="18.75" x14ac:dyDescent="0.15">
      <c r="A24" s="809" t="s">
        <v>420</v>
      </c>
      <c r="B24" s="2138" t="s">
        <v>1267</v>
      </c>
      <c r="C24" s="2139"/>
      <c r="D24" s="822" t="s">
        <v>475</v>
      </c>
      <c r="E24" s="811" t="s">
        <v>475</v>
      </c>
      <c r="F24" s="811" t="s">
        <v>475</v>
      </c>
      <c r="G24" s="811" t="s">
        <v>475</v>
      </c>
      <c r="H24" s="811" t="s">
        <v>475</v>
      </c>
      <c r="I24" s="811" t="s">
        <v>475</v>
      </c>
      <c r="J24" s="811" t="s">
        <v>475</v>
      </c>
      <c r="K24" s="811" t="s">
        <v>475</v>
      </c>
      <c r="L24" s="823" t="s">
        <v>416</v>
      </c>
    </row>
    <row r="25" spans="1:16" ht="14.25" x14ac:dyDescent="0.15">
      <c r="A25" s="1995" t="s">
        <v>421</v>
      </c>
      <c r="B25" s="1991" t="s">
        <v>343</v>
      </c>
      <c r="C25" s="1991"/>
      <c r="D25" s="1991" t="s">
        <v>344</v>
      </c>
      <c r="E25" s="1991"/>
      <c r="F25" s="1991" t="s">
        <v>345</v>
      </c>
      <c r="G25" s="1991"/>
      <c r="H25" s="1991" t="s">
        <v>347</v>
      </c>
      <c r="I25" s="1991"/>
      <c r="J25" s="1991" t="s">
        <v>56</v>
      </c>
      <c r="K25" s="1991"/>
      <c r="L25" s="1994" t="s">
        <v>152</v>
      </c>
    </row>
    <row r="26" spans="1:16" ht="14.25" x14ac:dyDescent="0.15">
      <c r="A26" s="1995" t="s">
        <v>475</v>
      </c>
      <c r="B26" s="797" t="s">
        <v>341</v>
      </c>
      <c r="C26" s="797" t="s">
        <v>116</v>
      </c>
      <c r="D26" s="797" t="s">
        <v>341</v>
      </c>
      <c r="E26" s="797" t="s">
        <v>116</v>
      </c>
      <c r="F26" s="797" t="s">
        <v>341</v>
      </c>
      <c r="G26" s="797" t="s">
        <v>116</v>
      </c>
      <c r="H26" s="797" t="s">
        <v>341</v>
      </c>
      <c r="I26" s="797" t="s">
        <v>116</v>
      </c>
      <c r="J26" s="797" t="s">
        <v>341</v>
      </c>
      <c r="K26" s="797" t="s">
        <v>116</v>
      </c>
      <c r="L26" s="1994"/>
    </row>
    <row r="27" spans="1:16" x14ac:dyDescent="0.15">
      <c r="A27" s="824" t="s">
        <v>18</v>
      </c>
      <c r="B27" s="825">
        <v>0</v>
      </c>
      <c r="C27" s="1204">
        <v>0</v>
      </c>
      <c r="D27" s="825">
        <v>0</v>
      </c>
      <c r="E27" s="1204">
        <v>0</v>
      </c>
      <c r="F27" s="825">
        <v>0</v>
      </c>
      <c r="G27" s="1204">
        <v>0</v>
      </c>
      <c r="H27" s="825">
        <v>2777</v>
      </c>
      <c r="I27" s="1204">
        <v>116.1906</v>
      </c>
      <c r="J27" s="825">
        <v>2777</v>
      </c>
      <c r="K27" s="826">
        <v>116.19</v>
      </c>
      <c r="L27" s="827" t="s">
        <v>475</v>
      </c>
    </row>
    <row r="28" spans="1:16" ht="24" customHeight="1" x14ac:dyDescent="0.15">
      <c r="A28" s="828" t="s">
        <v>1268</v>
      </c>
      <c r="B28" s="829"/>
      <c r="C28" s="830"/>
      <c r="D28" s="829"/>
      <c r="E28" s="830"/>
      <c r="F28" s="829"/>
      <c r="G28" s="830"/>
      <c r="H28" s="829">
        <v>28</v>
      </c>
      <c r="I28" s="830">
        <v>4.4429999999999996</v>
      </c>
      <c r="J28" s="829">
        <v>28</v>
      </c>
      <c r="K28" s="830">
        <v>4.4429999999999996</v>
      </c>
      <c r="L28" s="831" t="s">
        <v>475</v>
      </c>
    </row>
    <row r="29" spans="1:16" ht="27" x14ac:dyDescent="0.15">
      <c r="A29" s="828" t="s">
        <v>1269</v>
      </c>
      <c r="B29" s="829"/>
      <c r="C29" s="830"/>
      <c r="D29" s="829"/>
      <c r="E29" s="830"/>
      <c r="F29" s="829"/>
      <c r="G29" s="830"/>
      <c r="H29" s="829">
        <v>867</v>
      </c>
      <c r="I29" s="830">
        <v>59.723999999999997</v>
      </c>
      <c r="J29" s="829">
        <v>867</v>
      </c>
      <c r="K29" s="830">
        <v>59.723999999999997</v>
      </c>
      <c r="L29" s="831" t="s">
        <v>475</v>
      </c>
    </row>
    <row r="30" spans="1:16" ht="27" x14ac:dyDescent="0.15">
      <c r="A30" s="828" t="s">
        <v>1270</v>
      </c>
      <c r="B30" s="829"/>
      <c r="C30" s="830"/>
      <c r="D30" s="829"/>
      <c r="E30" s="830"/>
      <c r="F30" s="829"/>
      <c r="G30" s="830"/>
      <c r="H30" s="829">
        <v>705</v>
      </c>
      <c r="I30" s="830">
        <v>26.757000000000001</v>
      </c>
      <c r="J30" s="829">
        <v>705</v>
      </c>
      <c r="K30" s="830">
        <v>26.757000000000001</v>
      </c>
      <c r="L30" s="831" t="s">
        <v>475</v>
      </c>
    </row>
    <row r="31" spans="1:16" ht="27" x14ac:dyDescent="0.15">
      <c r="A31" s="832" t="s">
        <v>1258</v>
      </c>
      <c r="B31" s="833"/>
      <c r="C31" s="834"/>
      <c r="D31" s="833"/>
      <c r="E31" s="834"/>
      <c r="F31" s="833"/>
      <c r="G31" s="834"/>
      <c r="H31" s="833">
        <v>1177</v>
      </c>
      <c r="I31" s="834">
        <v>25.266999999999999</v>
      </c>
      <c r="J31" s="833">
        <v>1177</v>
      </c>
      <c r="K31" s="834">
        <v>25.266999999999999</v>
      </c>
      <c r="L31" s="835" t="s">
        <v>475</v>
      </c>
    </row>
    <row r="33" spans="1:16" x14ac:dyDescent="0.15">
      <c r="A33" s="2142" t="s">
        <v>475</v>
      </c>
      <c r="B33" s="2142" t="s">
        <v>475</v>
      </c>
      <c r="C33" s="2142" t="s">
        <v>475</v>
      </c>
      <c r="D33" s="2142" t="s">
        <v>475</v>
      </c>
      <c r="E33" s="2142" t="s">
        <v>475</v>
      </c>
      <c r="F33" s="2142" t="s">
        <v>475</v>
      </c>
      <c r="G33" s="2142" t="s">
        <v>475</v>
      </c>
      <c r="H33" s="2142" t="s">
        <v>475</v>
      </c>
      <c r="I33" s="2142" t="s">
        <v>475</v>
      </c>
      <c r="J33" s="788" t="s">
        <v>475</v>
      </c>
      <c r="K33" s="788" t="s">
        <v>475</v>
      </c>
      <c r="L33" s="788" t="s">
        <v>475</v>
      </c>
      <c r="M33" s="788" t="s">
        <v>475</v>
      </c>
      <c r="N33" s="788" t="s">
        <v>475</v>
      </c>
      <c r="O33" s="779" t="s">
        <v>475</v>
      </c>
      <c r="P33" s="803" t="s">
        <v>475</v>
      </c>
    </row>
    <row r="34" spans="1:16" x14ac:dyDescent="0.15">
      <c r="A34" s="2143" t="s">
        <v>423</v>
      </c>
      <c r="B34" s="2140" t="s">
        <v>475</v>
      </c>
      <c r="C34" s="2140" t="s">
        <v>475</v>
      </c>
      <c r="D34" s="2140" t="s">
        <v>475</v>
      </c>
      <c r="E34" s="2140" t="s">
        <v>475</v>
      </c>
      <c r="F34" s="2140" t="s">
        <v>475</v>
      </c>
      <c r="G34" s="2140" t="s">
        <v>475</v>
      </c>
      <c r="H34" s="2140" t="s">
        <v>475</v>
      </c>
      <c r="I34" s="2140" t="s">
        <v>475</v>
      </c>
      <c r="J34" s="779" t="s">
        <v>475</v>
      </c>
      <c r="O34" s="779" t="s">
        <v>475</v>
      </c>
      <c r="P34" s="803" t="s">
        <v>475</v>
      </c>
    </row>
    <row r="35" spans="1:16" x14ac:dyDescent="0.15">
      <c r="A35" s="2143" t="s">
        <v>424</v>
      </c>
      <c r="B35" s="2140" t="s">
        <v>475</v>
      </c>
      <c r="C35" s="2140" t="s">
        <v>475</v>
      </c>
      <c r="D35" s="2140" t="s">
        <v>475</v>
      </c>
      <c r="E35" s="2140" t="s">
        <v>475</v>
      </c>
      <c r="F35" s="2140" t="s">
        <v>475</v>
      </c>
      <c r="G35" s="2140" t="s">
        <v>475</v>
      </c>
      <c r="H35" s="2140" t="s">
        <v>475</v>
      </c>
      <c r="I35" s="2140" t="s">
        <v>475</v>
      </c>
      <c r="J35" s="779" t="s">
        <v>475</v>
      </c>
      <c r="O35" s="779" t="s">
        <v>475</v>
      </c>
      <c r="P35" s="803" t="s">
        <v>475</v>
      </c>
    </row>
    <row r="36" spans="1:16" x14ac:dyDescent="0.15">
      <c r="A36" s="2143" t="s">
        <v>425</v>
      </c>
      <c r="B36" s="2140" t="s">
        <v>475</v>
      </c>
      <c r="C36" s="2140" t="s">
        <v>475</v>
      </c>
      <c r="D36" s="2140" t="s">
        <v>475</v>
      </c>
      <c r="E36" s="2140" t="s">
        <v>475</v>
      </c>
      <c r="F36" s="2140" t="s">
        <v>475</v>
      </c>
      <c r="G36" s="2140" t="s">
        <v>475</v>
      </c>
      <c r="H36" s="2140" t="s">
        <v>475</v>
      </c>
      <c r="I36" s="2140" t="s">
        <v>475</v>
      </c>
      <c r="J36" s="779" t="s">
        <v>475</v>
      </c>
      <c r="O36" s="779" t="s">
        <v>475</v>
      </c>
      <c r="P36" s="803" t="s">
        <v>475</v>
      </c>
    </row>
    <row r="37" spans="1:16" x14ac:dyDescent="0.15">
      <c r="A37" s="2143" t="s">
        <v>426</v>
      </c>
      <c r="B37" s="2140" t="s">
        <v>475</v>
      </c>
      <c r="C37" s="2140" t="s">
        <v>475</v>
      </c>
      <c r="D37" s="2140" t="s">
        <v>475</v>
      </c>
      <c r="E37" s="2140" t="s">
        <v>475</v>
      </c>
      <c r="F37" s="2140" t="s">
        <v>475</v>
      </c>
      <c r="G37" s="2140" t="s">
        <v>475</v>
      </c>
      <c r="H37" s="2140" t="s">
        <v>475</v>
      </c>
      <c r="I37" s="2140" t="s">
        <v>475</v>
      </c>
      <c r="J37" s="779" t="s">
        <v>475</v>
      </c>
      <c r="O37" s="779" t="s">
        <v>475</v>
      </c>
      <c r="P37" s="803" t="s">
        <v>475</v>
      </c>
    </row>
    <row r="38" spans="1:16" x14ac:dyDescent="0.15">
      <c r="A38" s="2143" t="s">
        <v>427</v>
      </c>
      <c r="B38" s="2140" t="s">
        <v>475</v>
      </c>
      <c r="C38" s="2140" t="s">
        <v>475</v>
      </c>
      <c r="D38" s="2140" t="s">
        <v>475</v>
      </c>
      <c r="E38" s="2140" t="s">
        <v>475</v>
      </c>
      <c r="F38" s="2140" t="s">
        <v>475</v>
      </c>
      <c r="G38" s="2140" t="s">
        <v>475</v>
      </c>
      <c r="H38" s="2140" t="s">
        <v>475</v>
      </c>
      <c r="I38" s="2140" t="s">
        <v>475</v>
      </c>
      <c r="J38" s="779" t="s">
        <v>475</v>
      </c>
      <c r="O38" s="779" t="s">
        <v>475</v>
      </c>
      <c r="P38" s="803" t="s">
        <v>475</v>
      </c>
    </row>
    <row r="39" spans="1:16" x14ac:dyDescent="0.15">
      <c r="A39" s="2143" t="s">
        <v>428</v>
      </c>
      <c r="B39" s="2140" t="s">
        <v>475</v>
      </c>
      <c r="C39" s="2140" t="s">
        <v>475</v>
      </c>
      <c r="D39" s="2140" t="s">
        <v>475</v>
      </c>
      <c r="E39" s="2140" t="s">
        <v>475</v>
      </c>
      <c r="F39" s="2140" t="s">
        <v>475</v>
      </c>
      <c r="G39" s="2140" t="s">
        <v>475</v>
      </c>
      <c r="H39" s="2140" t="s">
        <v>475</v>
      </c>
      <c r="I39" s="2140" t="s">
        <v>475</v>
      </c>
      <c r="J39" s="779" t="s">
        <v>475</v>
      </c>
      <c r="O39" s="779" t="s">
        <v>475</v>
      </c>
      <c r="P39" s="803" t="s">
        <v>475</v>
      </c>
    </row>
    <row r="40" spans="1:16" x14ac:dyDescent="0.15">
      <c r="A40" s="2143" t="s">
        <v>429</v>
      </c>
      <c r="B40" s="2140" t="s">
        <v>475</v>
      </c>
      <c r="C40" s="2140" t="s">
        <v>475</v>
      </c>
      <c r="D40" s="2140" t="s">
        <v>475</v>
      </c>
      <c r="E40" s="2140" t="s">
        <v>475</v>
      </c>
      <c r="F40" s="2140" t="s">
        <v>475</v>
      </c>
      <c r="G40" s="2140" t="s">
        <v>475</v>
      </c>
      <c r="H40" s="2140" t="s">
        <v>475</v>
      </c>
      <c r="I40" s="2140" t="s">
        <v>475</v>
      </c>
      <c r="J40" s="779" t="s">
        <v>475</v>
      </c>
      <c r="O40" s="779" t="s">
        <v>475</v>
      </c>
      <c r="P40" s="803" t="s">
        <v>475</v>
      </c>
    </row>
    <row r="41" spans="1:16" x14ac:dyDescent="0.15">
      <c r="A41" s="2143" t="s">
        <v>430</v>
      </c>
      <c r="B41" s="2140" t="s">
        <v>475</v>
      </c>
      <c r="C41" s="2140" t="s">
        <v>475</v>
      </c>
      <c r="D41" s="2140" t="s">
        <v>475</v>
      </c>
      <c r="E41" s="2140" t="s">
        <v>475</v>
      </c>
      <c r="F41" s="2140" t="s">
        <v>475</v>
      </c>
      <c r="G41" s="2140" t="s">
        <v>475</v>
      </c>
      <c r="H41" s="2140" t="s">
        <v>475</v>
      </c>
      <c r="I41" s="2140" t="s">
        <v>475</v>
      </c>
      <c r="J41" s="779" t="s">
        <v>475</v>
      </c>
      <c r="O41" s="779" t="s">
        <v>475</v>
      </c>
      <c r="P41" s="803" t="s">
        <v>475</v>
      </c>
    </row>
    <row r="42" spans="1:16" x14ac:dyDescent="0.15">
      <c r="A42" s="2143" t="s">
        <v>431</v>
      </c>
      <c r="B42" s="2140" t="s">
        <v>475</v>
      </c>
      <c r="C42" s="2140" t="s">
        <v>475</v>
      </c>
      <c r="D42" s="2140" t="s">
        <v>475</v>
      </c>
      <c r="E42" s="2140" t="s">
        <v>475</v>
      </c>
      <c r="F42" s="2140" t="s">
        <v>475</v>
      </c>
      <c r="G42" s="2140" t="s">
        <v>475</v>
      </c>
      <c r="H42" s="2140" t="s">
        <v>475</v>
      </c>
      <c r="I42" s="2140" t="s">
        <v>475</v>
      </c>
      <c r="J42" s="779" t="s">
        <v>475</v>
      </c>
      <c r="O42" s="779" t="s">
        <v>475</v>
      </c>
      <c r="P42" s="803" t="s">
        <v>475</v>
      </c>
    </row>
    <row r="43" spans="1:16" x14ac:dyDescent="0.15">
      <c r="A43" s="2143" t="s">
        <v>432</v>
      </c>
      <c r="B43" s="2140" t="s">
        <v>475</v>
      </c>
      <c r="C43" s="2140" t="s">
        <v>475</v>
      </c>
      <c r="D43" s="2140" t="s">
        <v>475</v>
      </c>
      <c r="E43" s="2140" t="s">
        <v>475</v>
      </c>
      <c r="F43" s="2140" t="s">
        <v>475</v>
      </c>
      <c r="G43" s="2140" t="s">
        <v>475</v>
      </c>
      <c r="H43" s="2140" t="s">
        <v>475</v>
      </c>
      <c r="I43" s="2140" t="s">
        <v>475</v>
      </c>
      <c r="J43" s="779" t="s">
        <v>475</v>
      </c>
      <c r="O43" s="779" t="s">
        <v>475</v>
      </c>
      <c r="P43" s="803" t="s">
        <v>475</v>
      </c>
    </row>
    <row r="44" spans="1:16" x14ac:dyDescent="0.15">
      <c r="A44" s="2144" t="s">
        <v>433</v>
      </c>
      <c r="B44" s="2145" t="s">
        <v>475</v>
      </c>
      <c r="C44" s="2145" t="s">
        <v>475</v>
      </c>
      <c r="D44" s="2145" t="s">
        <v>475</v>
      </c>
      <c r="E44" s="2145" t="s">
        <v>475</v>
      </c>
      <c r="F44" s="2145" t="s">
        <v>475</v>
      </c>
      <c r="G44" s="2145" t="s">
        <v>475</v>
      </c>
      <c r="H44" s="2145" t="s">
        <v>475</v>
      </c>
      <c r="I44" s="2145" t="s">
        <v>475</v>
      </c>
      <c r="J44" s="787" t="s">
        <v>475</v>
      </c>
      <c r="K44" s="787" t="s">
        <v>475</v>
      </c>
      <c r="L44" s="787" t="s">
        <v>475</v>
      </c>
      <c r="M44" s="787" t="s">
        <v>475</v>
      </c>
      <c r="N44" s="787" t="s">
        <v>475</v>
      </c>
      <c r="O44" s="787" t="s">
        <v>475</v>
      </c>
      <c r="P44" s="828" t="s">
        <v>475</v>
      </c>
    </row>
  </sheetData>
  <sheetProtection selectLockedCells="1" selectUnlockedCells="1"/>
  <mergeCells count="37">
    <mergeCell ref="A35:I35"/>
    <mergeCell ref="A36:I36"/>
    <mergeCell ref="A43:I43"/>
    <mergeCell ref="A44:I44"/>
    <mergeCell ref="A37:I37"/>
    <mergeCell ref="A38:I38"/>
    <mergeCell ref="A39:I39"/>
    <mergeCell ref="A40:I40"/>
    <mergeCell ref="A41:I41"/>
    <mergeCell ref="A42:I42"/>
    <mergeCell ref="H25:I25"/>
    <mergeCell ref="J25:K25"/>
    <mergeCell ref="L25:L26"/>
    <mergeCell ref="A33:I33"/>
    <mergeCell ref="A34:I34"/>
    <mergeCell ref="B24:C24"/>
    <mergeCell ref="A25:A26"/>
    <mergeCell ref="B25:C25"/>
    <mergeCell ref="D25:E25"/>
    <mergeCell ref="F25:G25"/>
    <mergeCell ref="H13:I13"/>
    <mergeCell ref="J13:K13"/>
    <mergeCell ref="L13:M13"/>
    <mergeCell ref="N13:O13"/>
    <mergeCell ref="P13:P14"/>
    <mergeCell ref="B12:C12"/>
    <mergeCell ref="A13:A14"/>
    <mergeCell ref="B13:C13"/>
    <mergeCell ref="D13:E13"/>
    <mergeCell ref="F13:G13"/>
    <mergeCell ref="A1:P1"/>
    <mergeCell ref="C2:M2"/>
    <mergeCell ref="B6:C6"/>
    <mergeCell ref="D6:E6"/>
    <mergeCell ref="F6:G6"/>
    <mergeCell ref="A6:A7"/>
    <mergeCell ref="H6:H7"/>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9"/>
  <sheetViews>
    <sheetView topLeftCell="A25" zoomScale="85" zoomScaleNormal="85" workbookViewId="0">
      <selection activeCell="H39" sqref="H39"/>
    </sheetView>
  </sheetViews>
  <sheetFormatPr defaultColWidth="11.5546875" defaultRowHeight="27.75" customHeight="1" x14ac:dyDescent="0.15"/>
  <cols>
    <col min="1" max="1" width="15.33203125" style="289" customWidth="1"/>
    <col min="2" max="2" width="18.6640625" style="289" customWidth="1"/>
    <col min="3" max="3" width="14" style="289" customWidth="1"/>
    <col min="4" max="4" width="15.6640625" style="289" customWidth="1"/>
    <col min="5" max="5" width="16.5546875" style="289" customWidth="1"/>
    <col min="6" max="6" width="17.33203125" style="289" customWidth="1"/>
    <col min="7" max="7" width="8.6640625" style="289" customWidth="1"/>
    <col min="8" max="16384" width="11.5546875" style="289"/>
  </cols>
  <sheetData>
    <row r="1" spans="1:7" ht="27.75" customHeight="1" x14ac:dyDescent="0.15">
      <c r="A1" s="1796" t="s">
        <v>59</v>
      </c>
      <c r="B1" s="1796"/>
      <c r="C1" s="1796"/>
      <c r="D1" s="1796"/>
      <c r="E1" s="1796"/>
      <c r="F1" s="1796"/>
    </row>
    <row r="2" spans="1:7" ht="7.5" customHeight="1" x14ac:dyDescent="0.15">
      <c r="A2" s="290"/>
      <c r="B2" s="291"/>
      <c r="C2" s="291"/>
      <c r="D2" s="291"/>
      <c r="E2" s="291"/>
      <c r="F2" s="292"/>
    </row>
    <row r="3" spans="1:7" ht="27.75" customHeight="1" x14ac:dyDescent="0.15">
      <c r="A3" s="1797" t="s">
        <v>60</v>
      </c>
      <c r="B3" s="1797"/>
      <c r="C3" s="1797"/>
      <c r="D3" s="1797"/>
      <c r="E3" s="1797"/>
      <c r="F3" s="1797"/>
    </row>
    <row r="4" spans="1:7" ht="27.75" customHeight="1" x14ac:dyDescent="0.15">
      <c r="A4" s="293" t="s">
        <v>61</v>
      </c>
      <c r="B4" s="1798"/>
      <c r="C4" s="1798"/>
      <c r="D4" s="294" t="s">
        <v>62</v>
      </c>
      <c r="E4" s="1799"/>
      <c r="F4" s="1799"/>
    </row>
    <row r="5" spans="1:7" ht="27.75" customHeight="1" x14ac:dyDescent="0.15">
      <c r="A5" s="295" t="s">
        <v>63</v>
      </c>
      <c r="B5" s="1800"/>
      <c r="C5" s="1800"/>
      <c r="D5" s="296" t="s">
        <v>64</v>
      </c>
      <c r="E5" s="1801"/>
      <c r="F5" s="1801"/>
    </row>
    <row r="6" spans="1:7" ht="27.75" customHeight="1" x14ac:dyDescent="0.15">
      <c r="A6" s="295" t="s">
        <v>65</v>
      </c>
      <c r="B6" s="1800"/>
      <c r="C6" s="1800"/>
      <c r="D6" s="296" t="s">
        <v>66</v>
      </c>
      <c r="E6" s="1802"/>
      <c r="F6" s="1802"/>
    </row>
    <row r="7" spans="1:7" ht="27.75" customHeight="1" x14ac:dyDescent="0.15">
      <c r="A7" s="297" t="s">
        <v>67</v>
      </c>
      <c r="B7" s="1801"/>
      <c r="C7" s="1801"/>
      <c r="D7" s="298" t="s">
        <v>68</v>
      </c>
      <c r="E7" s="1801"/>
      <c r="F7" s="1801"/>
    </row>
    <row r="8" spans="1:7" ht="27.75" customHeight="1" x14ac:dyDescent="0.15">
      <c r="A8" s="297" t="s">
        <v>69</v>
      </c>
      <c r="B8" s="1795"/>
      <c r="C8" s="1795"/>
      <c r="D8" s="299" t="s">
        <v>70</v>
      </c>
      <c r="E8" s="1795"/>
      <c r="F8" s="1795"/>
    </row>
    <row r="9" spans="1:7" ht="27.75" customHeight="1" x14ac:dyDescent="0.15">
      <c r="A9" s="295" t="s">
        <v>71</v>
      </c>
      <c r="B9" s="1801"/>
      <c r="C9" s="1801"/>
      <c r="D9" s="296" t="s">
        <v>72</v>
      </c>
      <c r="E9" s="1801"/>
      <c r="F9" s="1801"/>
    </row>
    <row r="10" spans="1:7" ht="27.75" customHeight="1" x14ac:dyDescent="0.15">
      <c r="A10" s="300" t="s">
        <v>73</v>
      </c>
      <c r="B10" s="1804"/>
      <c r="C10" s="1804"/>
      <c r="D10" s="301" t="s">
        <v>74</v>
      </c>
      <c r="E10" s="1804"/>
      <c r="F10" s="1804"/>
    </row>
    <row r="11" spans="1:7" ht="15.75" customHeight="1" x14ac:dyDescent="0.15">
      <c r="A11" s="302"/>
      <c r="B11" s="303"/>
      <c r="C11" s="303"/>
      <c r="D11" s="303"/>
      <c r="E11" s="303"/>
      <c r="F11" s="304"/>
    </row>
    <row r="12" spans="1:7" ht="21.75" customHeight="1" x14ac:dyDescent="0.15">
      <c r="A12" s="1805" t="s">
        <v>75</v>
      </c>
      <c r="B12" s="1805"/>
      <c r="C12" s="1805"/>
      <c r="D12" s="1805"/>
      <c r="E12" s="1805"/>
      <c r="F12" s="1805"/>
    </row>
    <row r="13" spans="1:7" s="309" customFormat="1" ht="24" customHeight="1" x14ac:dyDescent="0.15">
      <c r="A13" s="305" t="s">
        <v>76</v>
      </c>
      <c r="B13" s="306" t="s">
        <v>77</v>
      </c>
      <c r="C13" s="307" t="s">
        <v>78</v>
      </c>
      <c r="D13" s="1806" t="s">
        <v>79</v>
      </c>
      <c r="E13" s="1806"/>
      <c r="F13" s="1806"/>
      <c r="G13" s="308"/>
    </row>
    <row r="14" spans="1:7" s="309" customFormat="1" ht="24" customHeight="1" x14ac:dyDescent="0.15">
      <c r="A14" s="310"/>
      <c r="B14" s="311"/>
      <c r="C14" s="312"/>
      <c r="D14" s="1807"/>
      <c r="E14" s="1807"/>
      <c r="F14" s="1807"/>
      <c r="G14" s="313"/>
    </row>
    <row r="15" spans="1:7" s="309" customFormat="1" ht="24" customHeight="1" x14ac:dyDescent="0.15">
      <c r="A15" s="314"/>
      <c r="B15" s="315"/>
      <c r="C15" s="316"/>
      <c r="D15" s="1803"/>
      <c r="E15" s="1803"/>
      <c r="F15" s="1803"/>
      <c r="G15" s="313"/>
    </row>
    <row r="16" spans="1:7" s="309" customFormat="1" ht="24" customHeight="1" x14ac:dyDescent="0.15">
      <c r="A16" s="314"/>
      <c r="B16" s="315"/>
      <c r="C16" s="316"/>
      <c r="D16" s="1808"/>
      <c r="E16" s="1808"/>
      <c r="F16" s="1808"/>
      <c r="G16" s="313"/>
    </row>
    <row r="17" spans="1:7" s="309" customFormat="1" ht="24" customHeight="1" x14ac:dyDescent="0.15">
      <c r="A17" s="314"/>
      <c r="B17" s="315"/>
      <c r="C17" s="316"/>
      <c r="D17" s="1803"/>
      <c r="E17" s="1803"/>
      <c r="F17" s="1803"/>
      <c r="G17" s="313"/>
    </row>
    <row r="18" spans="1:7" s="309" customFormat="1" ht="24" customHeight="1" x14ac:dyDescent="0.15">
      <c r="A18" s="314"/>
      <c r="B18" s="315"/>
      <c r="C18" s="316"/>
      <c r="D18" s="1803"/>
      <c r="E18" s="1803"/>
      <c r="F18" s="1803"/>
      <c r="G18" s="313"/>
    </row>
    <row r="19" spans="1:7" s="309" customFormat="1" ht="24" customHeight="1" x14ac:dyDescent="0.15">
      <c r="A19" s="314"/>
      <c r="B19" s="315"/>
      <c r="C19" s="316"/>
      <c r="D19" s="1803"/>
      <c r="E19" s="1803"/>
      <c r="F19" s="1803"/>
      <c r="G19" s="313"/>
    </row>
    <row r="20" spans="1:7" s="309" customFormat="1" ht="24" customHeight="1" x14ac:dyDescent="0.15">
      <c r="A20" s="314"/>
      <c r="B20" s="315"/>
      <c r="C20" s="316"/>
      <c r="D20" s="1803"/>
      <c r="E20" s="1803"/>
      <c r="F20" s="1803"/>
      <c r="G20" s="313"/>
    </row>
    <row r="21" spans="1:7" s="309" customFormat="1" ht="24" customHeight="1" x14ac:dyDescent="0.15">
      <c r="A21" s="314"/>
      <c r="B21" s="315"/>
      <c r="C21" s="316"/>
      <c r="D21" s="1803"/>
      <c r="E21" s="1803"/>
      <c r="F21" s="1803"/>
      <c r="G21" s="313"/>
    </row>
    <row r="22" spans="1:7" s="309" customFormat="1" ht="24" customHeight="1" x14ac:dyDescent="0.15">
      <c r="A22" s="314"/>
      <c r="B22" s="315"/>
      <c r="C22" s="316"/>
      <c r="D22" s="1803"/>
      <c r="E22" s="1803"/>
      <c r="F22" s="1803"/>
      <c r="G22" s="313"/>
    </row>
    <row r="23" spans="1:7" s="309" customFormat="1" ht="24" customHeight="1" x14ac:dyDescent="0.15">
      <c r="A23" s="314"/>
      <c r="B23" s="315"/>
      <c r="C23" s="316"/>
      <c r="D23" s="1803"/>
      <c r="E23" s="1803"/>
      <c r="F23" s="1803"/>
      <c r="G23" s="313"/>
    </row>
    <row r="24" spans="1:7" s="309" customFormat="1" ht="24" customHeight="1" x14ac:dyDescent="0.15">
      <c r="A24" s="314"/>
      <c r="B24" s="315"/>
      <c r="C24" s="316"/>
      <c r="D24" s="1803"/>
      <c r="E24" s="1803"/>
      <c r="F24" s="1803"/>
      <c r="G24" s="313"/>
    </row>
    <row r="25" spans="1:7" s="309" customFormat="1" ht="24" customHeight="1" x14ac:dyDescent="0.15">
      <c r="A25" s="317"/>
      <c r="B25" s="318"/>
      <c r="C25" s="319"/>
      <c r="D25" s="1803"/>
      <c r="E25" s="1803"/>
      <c r="F25" s="1803"/>
      <c r="G25" s="313"/>
    </row>
    <row r="26" spans="1:7" s="309" customFormat="1" ht="24" customHeight="1" x14ac:dyDescent="0.15">
      <c r="A26" s="317"/>
      <c r="B26" s="318"/>
      <c r="C26" s="319"/>
      <c r="D26" s="1803"/>
      <c r="E26" s="1803"/>
      <c r="F26" s="1803"/>
      <c r="G26" s="313"/>
    </row>
    <row r="27" spans="1:7" s="309" customFormat="1" ht="24" customHeight="1" x14ac:dyDescent="0.15">
      <c r="A27" s="317"/>
      <c r="B27" s="318"/>
      <c r="C27" s="319"/>
      <c r="D27" s="1803"/>
      <c r="E27" s="1803"/>
      <c r="F27" s="1803"/>
      <c r="G27" s="313"/>
    </row>
    <row r="28" spans="1:7" s="309" customFormat="1" ht="24" customHeight="1" x14ac:dyDescent="0.15">
      <c r="A28" s="317"/>
      <c r="B28" s="318"/>
      <c r="C28" s="319"/>
      <c r="D28" s="1803"/>
      <c r="E28" s="1803"/>
      <c r="F28" s="1803"/>
      <c r="G28" s="313"/>
    </row>
    <row r="29" spans="1:7" s="309" customFormat="1" ht="24" customHeight="1" x14ac:dyDescent="0.15">
      <c r="A29" s="317"/>
      <c r="B29" s="318"/>
      <c r="C29" s="319"/>
      <c r="D29" s="1803"/>
      <c r="E29" s="1803"/>
      <c r="F29" s="1803"/>
      <c r="G29" s="313"/>
    </row>
    <row r="30" spans="1:7" s="309" customFormat="1" ht="24" customHeight="1" x14ac:dyDescent="0.15">
      <c r="A30" s="317"/>
      <c r="B30" s="318"/>
      <c r="C30" s="319"/>
      <c r="D30" s="320"/>
      <c r="E30" s="321"/>
      <c r="F30" s="322"/>
      <c r="G30" s="313"/>
    </row>
    <row r="31" spans="1:7" s="309" customFormat="1" ht="24" customHeight="1" x14ac:dyDescent="0.15">
      <c r="A31" s="317"/>
      <c r="B31" s="318"/>
      <c r="C31" s="319"/>
      <c r="D31" s="320"/>
      <c r="E31" s="321"/>
      <c r="F31" s="322"/>
      <c r="G31" s="313"/>
    </row>
    <row r="32" spans="1:7" s="309" customFormat="1" ht="24" customHeight="1" x14ac:dyDescent="0.15">
      <c r="A32" s="323"/>
      <c r="B32" s="324"/>
      <c r="C32" s="325"/>
      <c r="D32" s="1809"/>
      <c r="E32" s="1809"/>
      <c r="F32" s="1809"/>
      <c r="G32" s="313"/>
    </row>
    <row r="33" spans="1:6" ht="10.5" customHeight="1" x14ac:dyDescent="0.15">
      <c r="A33" s="302"/>
      <c r="B33" s="303"/>
      <c r="C33" s="303"/>
      <c r="D33" s="303"/>
      <c r="E33" s="303"/>
      <c r="F33" s="304"/>
    </row>
    <row r="34" spans="1:6" ht="27.75" customHeight="1" x14ac:dyDescent="0.15">
      <c r="A34" s="1810" t="s">
        <v>80</v>
      </c>
      <c r="B34" s="1810"/>
      <c r="C34" s="1810"/>
      <c r="D34" s="1810"/>
      <c r="E34" s="1810"/>
      <c r="F34" s="1810"/>
    </row>
    <row r="35" spans="1:6" s="327" customFormat="1" ht="27.75" customHeight="1" x14ac:dyDescent="0.15">
      <c r="A35" s="326" t="s">
        <v>76</v>
      </c>
      <c r="B35" s="326" t="s">
        <v>81</v>
      </c>
      <c r="C35" s="326" t="s">
        <v>82</v>
      </c>
      <c r="D35" s="326" t="s">
        <v>83</v>
      </c>
      <c r="E35" s="1815" t="s">
        <v>84</v>
      </c>
      <c r="F35" s="1815"/>
    </row>
    <row r="36" spans="1:6" s="327" customFormat="1" ht="27.75" customHeight="1" x14ac:dyDescent="0.15">
      <c r="A36" s="326" t="s">
        <v>85</v>
      </c>
      <c r="B36" s="326" t="s">
        <v>86</v>
      </c>
      <c r="C36" s="328"/>
      <c r="D36" s="326" t="s">
        <v>87</v>
      </c>
      <c r="E36" s="1811"/>
      <c r="F36" s="1811"/>
    </row>
    <row r="37" spans="1:6" s="327" customFormat="1" ht="27.75" customHeight="1" x14ac:dyDescent="0.15">
      <c r="A37" s="326" t="s">
        <v>88</v>
      </c>
      <c r="B37" s="326" t="s">
        <v>89</v>
      </c>
      <c r="C37" s="328"/>
      <c r="D37" s="326" t="s">
        <v>87</v>
      </c>
      <c r="E37" s="1816"/>
      <c r="F37" s="1816"/>
    </row>
    <row r="38" spans="1:6" s="327" customFormat="1" ht="27.75" customHeight="1" x14ac:dyDescent="0.15">
      <c r="A38" s="326" t="s">
        <v>90</v>
      </c>
      <c r="B38" s="326" t="s">
        <v>89</v>
      </c>
      <c r="C38" s="328"/>
      <c r="D38" s="326" t="s">
        <v>87</v>
      </c>
      <c r="E38" s="1817"/>
      <c r="F38" s="1817"/>
    </row>
    <row r="39" spans="1:6" s="327" customFormat="1" ht="27.75" customHeight="1" x14ac:dyDescent="0.15">
      <c r="A39" s="326" t="s">
        <v>91</v>
      </c>
      <c r="B39" s="326" t="s">
        <v>86</v>
      </c>
      <c r="C39" s="1691"/>
      <c r="D39" s="326" t="s">
        <v>87</v>
      </c>
      <c r="E39" s="1816"/>
      <c r="F39" s="1816"/>
    </row>
    <row r="40" spans="1:6" s="327" customFormat="1" ht="27.75" customHeight="1" x14ac:dyDescent="0.15">
      <c r="A40" s="329" t="s">
        <v>92</v>
      </c>
      <c r="B40" s="326" t="s">
        <v>93</v>
      </c>
      <c r="C40" s="328"/>
      <c r="D40" s="326" t="s">
        <v>87</v>
      </c>
      <c r="E40" s="1816"/>
      <c r="F40" s="1816"/>
    </row>
    <row r="41" spans="1:6" s="327" customFormat="1" ht="27.75" customHeight="1" x14ac:dyDescent="0.15">
      <c r="A41" s="326" t="s">
        <v>94</v>
      </c>
      <c r="B41" s="326" t="s">
        <v>86</v>
      </c>
      <c r="C41" s="328"/>
      <c r="D41" s="326" t="s">
        <v>87</v>
      </c>
      <c r="E41" s="1816"/>
      <c r="F41" s="1816"/>
    </row>
    <row r="42" spans="1:6" s="327" customFormat="1" ht="27.75" customHeight="1" x14ac:dyDescent="0.15">
      <c r="A42" s="330" t="s">
        <v>95</v>
      </c>
      <c r="B42" s="326" t="s">
        <v>96</v>
      </c>
      <c r="C42" s="328"/>
      <c r="D42" s="326" t="s">
        <v>87</v>
      </c>
      <c r="E42" s="1818"/>
      <c r="F42" s="1818"/>
    </row>
    <row r="43" spans="1:6" s="327" customFormat="1" ht="27.75" customHeight="1" x14ac:dyDescent="0.15">
      <c r="A43" s="330" t="s">
        <v>845</v>
      </c>
      <c r="B43" s="326" t="s">
        <v>847</v>
      </c>
      <c r="C43" s="328"/>
      <c r="D43" s="326" t="s">
        <v>846</v>
      </c>
      <c r="E43" s="1812"/>
      <c r="F43" s="1813"/>
    </row>
    <row r="44" spans="1:6" s="327" customFormat="1" ht="27.75" customHeight="1" x14ac:dyDescent="0.15">
      <c r="A44" s="326" t="s">
        <v>97</v>
      </c>
      <c r="B44" s="326" t="s">
        <v>98</v>
      </c>
      <c r="C44" s="328"/>
      <c r="D44" s="326" t="s">
        <v>87</v>
      </c>
      <c r="E44" s="1811"/>
      <c r="F44" s="1811"/>
    </row>
    <row r="45" spans="1:6" s="327" customFormat="1" ht="27.75" customHeight="1" x14ac:dyDescent="0.15">
      <c r="A45" s="326" t="s">
        <v>99</v>
      </c>
      <c r="B45" s="326" t="s">
        <v>100</v>
      </c>
      <c r="C45" s="328"/>
      <c r="D45" s="326" t="s">
        <v>87</v>
      </c>
      <c r="E45" s="1811"/>
      <c r="F45" s="1811"/>
    </row>
    <row r="46" spans="1:6" s="327" customFormat="1" ht="27.75" customHeight="1" x14ac:dyDescent="0.15">
      <c r="A46" s="326" t="s">
        <v>101</v>
      </c>
      <c r="B46" s="326" t="s">
        <v>102</v>
      </c>
      <c r="C46" s="328"/>
      <c r="D46" s="326" t="s">
        <v>87</v>
      </c>
      <c r="E46" s="1814"/>
      <c r="F46" s="1814"/>
    </row>
    <row r="47" spans="1:6" s="327" customFormat="1" ht="27.75" customHeight="1" x14ac:dyDescent="0.15">
      <c r="A47" s="331"/>
      <c r="B47" s="332"/>
      <c r="C47" s="333"/>
      <c r="D47" s="332"/>
      <c r="E47" s="332"/>
      <c r="F47" s="334"/>
    </row>
    <row r="48" spans="1:6" s="327" customFormat="1" ht="27.75" customHeight="1" x14ac:dyDescent="0.15">
      <c r="A48" s="326" t="s">
        <v>103</v>
      </c>
      <c r="B48" s="335" t="s">
        <v>104</v>
      </c>
      <c r="C48" s="336" t="s">
        <v>105</v>
      </c>
      <c r="D48" s="337" t="s">
        <v>106</v>
      </c>
      <c r="E48" s="338"/>
      <c r="F48" s="339"/>
    </row>
    <row r="49" s="327" customFormat="1" ht="27.75" customHeight="1" x14ac:dyDescent="0.15"/>
  </sheetData>
  <sheetProtection selectLockedCells="1" selectUnlockedCells="1"/>
  <mergeCells count="48">
    <mergeCell ref="E45:F45"/>
    <mergeCell ref="E46:F46"/>
    <mergeCell ref="E35:F35"/>
    <mergeCell ref="E36:F36"/>
    <mergeCell ref="E37:F37"/>
    <mergeCell ref="E38:F38"/>
    <mergeCell ref="E39:F39"/>
    <mergeCell ref="E40:F40"/>
    <mergeCell ref="E41:F41"/>
    <mergeCell ref="E42:F42"/>
    <mergeCell ref="E44:F44"/>
    <mergeCell ref="D24:F24"/>
    <mergeCell ref="D25:F25"/>
    <mergeCell ref="D26:F26"/>
    <mergeCell ref="D27:F27"/>
    <mergeCell ref="D28:F28"/>
    <mergeCell ref="D29:F29"/>
    <mergeCell ref="E43:F43"/>
    <mergeCell ref="D32:F32"/>
    <mergeCell ref="A34:F34"/>
    <mergeCell ref="D20:F20"/>
    <mergeCell ref="D21:F21"/>
    <mergeCell ref="D22:F22"/>
    <mergeCell ref="D23:F23"/>
    <mergeCell ref="D18:F18"/>
    <mergeCell ref="D19:F19"/>
    <mergeCell ref="B9:C9"/>
    <mergeCell ref="E9:F9"/>
    <mergeCell ref="B10:C10"/>
    <mergeCell ref="E10:F10"/>
    <mergeCell ref="A12:F12"/>
    <mergeCell ref="D13:F13"/>
    <mergeCell ref="D14:F14"/>
    <mergeCell ref="D15:F15"/>
    <mergeCell ref="D16:F16"/>
    <mergeCell ref="D17:F17"/>
    <mergeCell ref="B8:C8"/>
    <mergeCell ref="E8:F8"/>
    <mergeCell ref="A1:F1"/>
    <mergeCell ref="A3:F3"/>
    <mergeCell ref="B4:C4"/>
    <mergeCell ref="E4:F4"/>
    <mergeCell ref="B5:C5"/>
    <mergeCell ref="E5:F5"/>
    <mergeCell ref="B6:C6"/>
    <mergeCell ref="E6:F6"/>
    <mergeCell ref="B7:C7"/>
    <mergeCell ref="E7:F7"/>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7"/>
  <sheetViews>
    <sheetView zoomScale="85" zoomScaleNormal="85" workbookViewId="0">
      <selection activeCell="F6" sqref="F6:F7"/>
    </sheetView>
  </sheetViews>
  <sheetFormatPr defaultColWidth="8.6640625" defaultRowHeight="13.5" x14ac:dyDescent="0.15"/>
  <cols>
    <col min="1" max="1" width="8.6640625" customWidth="1"/>
    <col min="2" max="2" width="11" customWidth="1"/>
    <col min="3" max="3" width="15.33203125" customWidth="1"/>
  </cols>
  <sheetData>
    <row r="1" spans="1:14" ht="27" x14ac:dyDescent="0.15">
      <c r="A1" s="1821" t="s">
        <v>107</v>
      </c>
      <c r="B1" s="1821"/>
      <c r="C1" s="1821"/>
      <c r="D1" s="1821"/>
      <c r="E1" s="1821"/>
      <c r="F1" s="1821"/>
      <c r="G1" s="1821"/>
      <c r="H1" s="1821"/>
      <c r="I1" s="1821"/>
      <c r="J1" s="1821"/>
      <c r="K1" s="1821"/>
      <c r="L1" s="1821"/>
      <c r="M1" s="1821"/>
      <c r="N1" s="1821"/>
    </row>
    <row r="2" spans="1:14" ht="22.5" x14ac:dyDescent="0.15">
      <c r="A2" s="340"/>
      <c r="B2" s="341"/>
      <c r="C2" s="341"/>
      <c r="D2" s="341"/>
      <c r="E2" s="341"/>
      <c r="F2" s="341"/>
      <c r="G2" s="341"/>
      <c r="H2" s="341"/>
      <c r="I2" s="341"/>
      <c r="J2" s="341"/>
      <c r="K2" s="341"/>
      <c r="L2" s="341"/>
      <c r="M2" s="341"/>
      <c r="N2" s="342"/>
    </row>
    <row r="3" spans="1:14" x14ac:dyDescent="0.15">
      <c r="A3" s="343"/>
      <c r="B3" s="344"/>
      <c r="C3" s="344"/>
      <c r="D3" s="344"/>
      <c r="E3" s="344"/>
      <c r="F3" s="344"/>
      <c r="G3" s="345"/>
      <c r="H3" s="345"/>
      <c r="I3" s="345"/>
      <c r="J3" s="345"/>
      <c r="K3" s="345"/>
      <c r="L3" s="346"/>
      <c r="M3" s="345"/>
      <c r="N3" s="347" t="s">
        <v>108</v>
      </c>
    </row>
    <row r="4" spans="1:14" ht="14.25" thickBot="1" x14ac:dyDescent="0.2">
      <c r="A4" s="1822" t="s">
        <v>109</v>
      </c>
      <c r="B4" s="1822"/>
      <c r="C4" s="1823" t="s">
        <v>110</v>
      </c>
      <c r="D4" s="349" t="s">
        <v>111</v>
      </c>
      <c r="E4" s="1826" t="s">
        <v>672</v>
      </c>
      <c r="F4" s="1826" t="s">
        <v>675</v>
      </c>
      <c r="G4" s="1824" t="s">
        <v>56</v>
      </c>
      <c r="H4" s="1824"/>
      <c r="I4" s="1824" t="s">
        <v>112</v>
      </c>
      <c r="J4" s="1824"/>
      <c r="K4" s="1824" t="s">
        <v>113</v>
      </c>
      <c r="L4" s="1824"/>
      <c r="M4" s="1825" t="s">
        <v>114</v>
      </c>
      <c r="N4" s="1825"/>
    </row>
    <row r="5" spans="1:14" ht="15" thickTop="1" thickBot="1" x14ac:dyDescent="0.2">
      <c r="A5" s="1822"/>
      <c r="B5" s="1822"/>
      <c r="C5" s="1823"/>
      <c r="D5" s="348" t="s">
        <v>115</v>
      </c>
      <c r="E5" s="1827"/>
      <c r="F5" s="1827"/>
      <c r="G5" s="348" t="s">
        <v>77</v>
      </c>
      <c r="H5" s="348" t="s">
        <v>117</v>
      </c>
      <c r="I5" s="348" t="s">
        <v>118</v>
      </c>
      <c r="J5" s="348" t="s">
        <v>117</v>
      </c>
      <c r="K5" s="348" t="s">
        <v>118</v>
      </c>
      <c r="L5" s="348" t="s">
        <v>117</v>
      </c>
      <c r="M5" s="348" t="s">
        <v>118</v>
      </c>
      <c r="N5" s="350" t="s">
        <v>117</v>
      </c>
    </row>
    <row r="6" spans="1:14" ht="15" thickTop="1" thickBot="1" x14ac:dyDescent="0.2">
      <c r="A6" s="1833" t="s">
        <v>119</v>
      </c>
      <c r="B6" s="1833"/>
      <c r="C6" s="1834"/>
      <c r="D6" s="351" t="s">
        <v>4</v>
      </c>
      <c r="E6" s="351"/>
      <c r="F6" s="1819"/>
      <c r="G6" s="1828"/>
      <c r="H6" s="1828"/>
      <c r="I6" s="1828"/>
      <c r="J6" s="1828"/>
      <c r="K6" s="1828"/>
      <c r="L6" s="1828"/>
      <c r="M6" s="1828"/>
      <c r="N6" s="1830"/>
    </row>
    <row r="7" spans="1:14" ht="14.25" thickBot="1" x14ac:dyDescent="0.2">
      <c r="A7" s="1833"/>
      <c r="B7" s="1833"/>
      <c r="C7" s="1834"/>
      <c r="D7" s="352" t="s">
        <v>674</v>
      </c>
      <c r="E7" s="352"/>
      <c r="F7" s="1820"/>
      <c r="G7" s="1828"/>
      <c r="H7" s="1828"/>
      <c r="I7" s="1828"/>
      <c r="J7" s="1828"/>
      <c r="K7" s="1828"/>
      <c r="L7" s="1828"/>
      <c r="M7" s="1828"/>
      <c r="N7" s="1830"/>
    </row>
    <row r="8" spans="1:14" x14ac:dyDescent="0.15">
      <c r="A8" s="1831" t="s">
        <v>21</v>
      </c>
      <c r="B8" s="1831"/>
      <c r="C8" s="353"/>
      <c r="D8" s="353" t="s">
        <v>4</v>
      </c>
      <c r="E8" s="353"/>
      <c r="F8" s="354"/>
      <c r="G8" s="355"/>
      <c r="H8" s="356"/>
      <c r="I8" s="357"/>
      <c r="J8" s="356"/>
      <c r="K8" s="357"/>
      <c r="L8" s="356"/>
      <c r="M8" s="357"/>
      <c r="N8" s="358"/>
    </row>
    <row r="9" spans="1:14" x14ac:dyDescent="0.15">
      <c r="A9" s="1832"/>
      <c r="B9" s="1832"/>
      <c r="C9" s="359"/>
      <c r="D9" s="360" t="s">
        <v>4</v>
      </c>
      <c r="E9" s="360"/>
      <c r="F9" s="361"/>
      <c r="G9" s="362"/>
      <c r="H9" s="363"/>
      <c r="I9" s="362"/>
      <c r="J9" s="363"/>
      <c r="K9" s="362"/>
      <c r="L9" s="363"/>
      <c r="M9" s="362"/>
      <c r="N9" s="364"/>
    </row>
    <row r="10" spans="1:14" x14ac:dyDescent="0.15">
      <c r="A10" s="1829"/>
      <c r="B10" s="1829"/>
      <c r="C10" s="360"/>
      <c r="D10" s="360" t="s">
        <v>4</v>
      </c>
      <c r="E10" s="360"/>
      <c r="F10" s="361"/>
      <c r="G10" s="362"/>
      <c r="H10" s="363"/>
      <c r="I10" s="362"/>
      <c r="J10" s="363"/>
      <c r="K10" s="362"/>
      <c r="L10" s="363"/>
      <c r="M10" s="362"/>
      <c r="N10" s="364"/>
    </row>
    <row r="11" spans="1:14" x14ac:dyDescent="0.15">
      <c r="A11" s="1829"/>
      <c r="B11" s="1829"/>
      <c r="C11" s="360"/>
      <c r="D11" s="360" t="s">
        <v>4</v>
      </c>
      <c r="E11" s="360"/>
      <c r="F11" s="361"/>
      <c r="G11" s="362"/>
      <c r="H11" s="363"/>
      <c r="I11" s="362"/>
      <c r="J11" s="363"/>
      <c r="K11" s="362"/>
      <c r="L11" s="363"/>
      <c r="M11" s="362"/>
      <c r="N11" s="364"/>
    </row>
    <row r="12" spans="1:14" x14ac:dyDescent="0.15">
      <c r="A12" s="1829"/>
      <c r="B12" s="1829"/>
      <c r="C12" s="360"/>
      <c r="D12" s="360" t="s">
        <v>4</v>
      </c>
      <c r="E12" s="360"/>
      <c r="F12" s="361"/>
      <c r="G12" s="362"/>
      <c r="H12" s="363"/>
      <c r="I12" s="362"/>
      <c r="J12" s="363"/>
      <c r="K12" s="362"/>
      <c r="L12" s="363"/>
      <c r="M12" s="362"/>
      <c r="N12" s="364"/>
    </row>
    <row r="13" spans="1:14" x14ac:dyDescent="0.15">
      <c r="A13" s="1829"/>
      <c r="B13" s="1829"/>
      <c r="C13" s="360"/>
      <c r="D13" s="360" t="s">
        <v>4</v>
      </c>
      <c r="E13" s="360"/>
      <c r="F13" s="361"/>
      <c r="G13" s="362"/>
      <c r="H13" s="363"/>
      <c r="I13" s="362"/>
      <c r="J13" s="363"/>
      <c r="K13" s="362"/>
      <c r="L13" s="363"/>
      <c r="M13" s="362"/>
      <c r="N13" s="364"/>
    </row>
    <row r="14" spans="1:14" x14ac:dyDescent="0.15">
      <c r="A14" s="1829"/>
      <c r="B14" s="1829"/>
      <c r="C14" s="360"/>
      <c r="D14" s="360" t="s">
        <v>4</v>
      </c>
      <c r="E14" s="360"/>
      <c r="F14" s="361"/>
      <c r="G14" s="362"/>
      <c r="H14" s="363"/>
      <c r="I14" s="362"/>
      <c r="J14" s="363"/>
      <c r="K14" s="362"/>
      <c r="L14" s="363"/>
      <c r="M14" s="362"/>
      <c r="N14" s="364"/>
    </row>
    <row r="15" spans="1:14" x14ac:dyDescent="0.15">
      <c r="A15" s="1829"/>
      <c r="B15" s="1829"/>
      <c r="C15" s="360"/>
      <c r="D15" s="360" t="s">
        <v>4</v>
      </c>
      <c r="E15" s="360"/>
      <c r="F15" s="361"/>
      <c r="G15" s="362"/>
      <c r="H15" s="363"/>
      <c r="I15" s="362"/>
      <c r="J15" s="363"/>
      <c r="K15" s="362"/>
      <c r="L15" s="363"/>
      <c r="M15" s="362"/>
      <c r="N15" s="364"/>
    </row>
    <row r="16" spans="1:14" x14ac:dyDescent="0.15">
      <c r="A16" s="1829"/>
      <c r="B16" s="1829"/>
      <c r="C16" s="360"/>
      <c r="D16" s="360" t="s">
        <v>4</v>
      </c>
      <c r="E16" s="360"/>
      <c r="F16" s="361"/>
      <c r="G16" s="362"/>
      <c r="H16" s="363"/>
      <c r="I16" s="362"/>
      <c r="J16" s="363"/>
      <c r="K16" s="362"/>
      <c r="L16" s="363"/>
      <c r="M16" s="362"/>
      <c r="N16" s="364"/>
    </row>
    <row r="17" spans="1:14" x14ac:dyDescent="0.15">
      <c r="A17" s="1829"/>
      <c r="B17" s="1829"/>
      <c r="C17" s="360"/>
      <c r="D17" s="360" t="s">
        <v>4</v>
      </c>
      <c r="E17" s="360"/>
      <c r="F17" s="361"/>
      <c r="G17" s="362"/>
      <c r="H17" s="363"/>
      <c r="I17" s="362"/>
      <c r="J17" s="363"/>
      <c r="K17" s="362"/>
      <c r="L17" s="363"/>
      <c r="M17" s="362"/>
      <c r="N17" s="364"/>
    </row>
    <row r="18" spans="1:14" x14ac:dyDescent="0.15">
      <c r="A18" s="1831" t="s">
        <v>21</v>
      </c>
      <c r="B18" s="1831"/>
      <c r="C18" s="353"/>
      <c r="D18" s="353" t="s">
        <v>673</v>
      </c>
      <c r="E18" s="353"/>
      <c r="F18" s="354"/>
      <c r="G18" s="355"/>
      <c r="H18" s="356"/>
      <c r="I18" s="357"/>
      <c r="J18" s="357"/>
      <c r="K18" s="357"/>
      <c r="L18" s="357"/>
      <c r="M18" s="357"/>
      <c r="N18" s="365"/>
    </row>
    <row r="19" spans="1:14" x14ac:dyDescent="0.15">
      <c r="A19" s="1835"/>
      <c r="B19" s="1835"/>
      <c r="C19" s="360"/>
      <c r="D19" s="1217" t="s">
        <v>673</v>
      </c>
      <c r="E19" s="360"/>
      <c r="F19" s="366"/>
      <c r="G19" s="362"/>
      <c r="H19" s="367"/>
      <c r="I19" s="362"/>
      <c r="J19" s="367"/>
      <c r="K19" s="362"/>
      <c r="L19" s="367"/>
      <c r="M19" s="362"/>
      <c r="N19" s="368"/>
    </row>
    <row r="20" spans="1:14" x14ac:dyDescent="0.15">
      <c r="A20" s="1835"/>
      <c r="B20" s="1835"/>
      <c r="C20" s="360"/>
      <c r="D20" s="1217" t="s">
        <v>673</v>
      </c>
      <c r="E20" s="360"/>
      <c r="F20" s="366"/>
      <c r="G20" s="362"/>
      <c r="H20" s="367"/>
      <c r="I20" s="362"/>
      <c r="J20" s="367"/>
      <c r="K20" s="362"/>
      <c r="L20" s="367"/>
      <c r="M20" s="362"/>
      <c r="N20" s="368"/>
    </row>
    <row r="21" spans="1:14" x14ac:dyDescent="0.15">
      <c r="A21" s="1835"/>
      <c r="B21" s="1835"/>
      <c r="C21" s="360"/>
      <c r="D21" s="1217" t="s">
        <v>673</v>
      </c>
      <c r="E21" s="360"/>
      <c r="F21" s="366"/>
      <c r="G21" s="362"/>
      <c r="H21" s="367"/>
      <c r="I21" s="362"/>
      <c r="J21" s="367"/>
      <c r="K21" s="362"/>
      <c r="L21" s="367"/>
      <c r="M21" s="362"/>
      <c r="N21" s="368"/>
    </row>
    <row r="22" spans="1:14" x14ac:dyDescent="0.15">
      <c r="A22" s="1835"/>
      <c r="B22" s="1835"/>
      <c r="C22" s="360"/>
      <c r="D22" s="1217" t="s">
        <v>673</v>
      </c>
      <c r="E22" s="360"/>
      <c r="F22" s="366"/>
      <c r="G22" s="362"/>
      <c r="H22" s="367"/>
      <c r="I22" s="362"/>
      <c r="J22" s="367"/>
      <c r="K22" s="362"/>
      <c r="L22" s="367"/>
      <c r="M22" s="362"/>
      <c r="N22" s="368"/>
    </row>
    <row r="23" spans="1:14" x14ac:dyDescent="0.15">
      <c r="A23" s="1835"/>
      <c r="B23" s="1835"/>
      <c r="C23" s="360"/>
      <c r="D23" s="1217" t="s">
        <v>673</v>
      </c>
      <c r="E23" s="360"/>
      <c r="F23" s="366"/>
      <c r="G23" s="362"/>
      <c r="H23" s="367"/>
      <c r="I23" s="362"/>
      <c r="J23" s="367"/>
      <c r="K23" s="362"/>
      <c r="L23" s="367"/>
      <c r="M23" s="362"/>
      <c r="N23" s="368"/>
    </row>
    <row r="24" spans="1:14" x14ac:dyDescent="0.15">
      <c r="A24" s="1835"/>
      <c r="B24" s="1835"/>
      <c r="C24" s="360"/>
      <c r="D24" s="1217" t="s">
        <v>673</v>
      </c>
      <c r="E24" s="360"/>
      <c r="F24" s="366"/>
      <c r="G24" s="362"/>
      <c r="H24" s="367"/>
      <c r="I24" s="362"/>
      <c r="J24" s="367"/>
      <c r="K24" s="362"/>
      <c r="L24" s="367"/>
      <c r="M24" s="362"/>
      <c r="N24" s="368"/>
    </row>
    <row r="25" spans="1:14" x14ac:dyDescent="0.15">
      <c r="A25" s="1835"/>
      <c r="B25" s="1835"/>
      <c r="C25" s="360"/>
      <c r="D25" s="1217" t="s">
        <v>673</v>
      </c>
      <c r="E25" s="360"/>
      <c r="F25" s="366"/>
      <c r="G25" s="362"/>
      <c r="H25" s="367"/>
      <c r="I25" s="362"/>
      <c r="J25" s="367"/>
      <c r="K25" s="362"/>
      <c r="L25" s="367"/>
      <c r="M25" s="362"/>
      <c r="N25" s="368"/>
    </row>
    <row r="26" spans="1:14" x14ac:dyDescent="0.15">
      <c r="A26" s="1835"/>
      <c r="B26" s="1835"/>
      <c r="C26" s="360"/>
      <c r="D26" s="1217" t="s">
        <v>673</v>
      </c>
      <c r="E26" s="360"/>
      <c r="F26" s="366"/>
      <c r="G26" s="362"/>
      <c r="H26" s="367"/>
      <c r="I26" s="362"/>
      <c r="J26" s="367"/>
      <c r="K26" s="362"/>
      <c r="L26" s="367"/>
      <c r="M26" s="362"/>
      <c r="N26" s="368"/>
    </row>
    <row r="27" spans="1:14" x14ac:dyDescent="0.15">
      <c r="A27" s="1835"/>
      <c r="B27" s="1835"/>
      <c r="C27" s="360"/>
      <c r="D27" s="1217" t="s">
        <v>673</v>
      </c>
      <c r="E27" s="360"/>
      <c r="F27" s="366"/>
      <c r="G27" s="362"/>
      <c r="H27" s="367"/>
      <c r="I27" s="362"/>
      <c r="J27" s="367"/>
      <c r="K27" s="362"/>
      <c r="L27" s="367"/>
      <c r="M27" s="362"/>
      <c r="N27" s="368"/>
    </row>
  </sheetData>
  <sheetProtection selectLockedCells="1" selectUnlockedCells="1"/>
  <mergeCells count="40">
    <mergeCell ref="A25:B25"/>
    <mergeCell ref="A26:B26"/>
    <mergeCell ref="A27:B27"/>
    <mergeCell ref="A19:B19"/>
    <mergeCell ref="A20:B20"/>
    <mergeCell ref="A21:B21"/>
    <mergeCell ref="A22:B22"/>
    <mergeCell ref="A23:B23"/>
    <mergeCell ref="A24:B24"/>
    <mergeCell ref="A17:B17"/>
    <mergeCell ref="A18:B18"/>
    <mergeCell ref="A11:B11"/>
    <mergeCell ref="A12:B12"/>
    <mergeCell ref="A13:B13"/>
    <mergeCell ref="A14:B14"/>
    <mergeCell ref="A15:B15"/>
    <mergeCell ref="A16:B16"/>
    <mergeCell ref="A10:B10"/>
    <mergeCell ref="M6:M7"/>
    <mergeCell ref="N6:N7"/>
    <mergeCell ref="G6:G7"/>
    <mergeCell ref="H6:H7"/>
    <mergeCell ref="L6:L7"/>
    <mergeCell ref="I6:I7"/>
    <mergeCell ref="J6:J7"/>
    <mergeCell ref="A8:B8"/>
    <mergeCell ref="A9:B9"/>
    <mergeCell ref="A6:B7"/>
    <mergeCell ref="C6:C7"/>
    <mergeCell ref="F6:F7"/>
    <mergeCell ref="A1:N1"/>
    <mergeCell ref="A4:B5"/>
    <mergeCell ref="C4:C5"/>
    <mergeCell ref="G4:H4"/>
    <mergeCell ref="I4:J4"/>
    <mergeCell ref="K4:L4"/>
    <mergeCell ref="M4:N4"/>
    <mergeCell ref="E4:E5"/>
    <mergeCell ref="F4:F5"/>
    <mergeCell ref="K6:K7"/>
  </mergeCells>
  <phoneticPr fontId="41" type="noConversion"/>
  <pageMargins left="0.70833333333333337" right="0.70833333333333337" top="0.74791666666666667" bottom="0.74791666666666667" header="0.51180555555555551" footer="0.51180555555555551"/>
  <pageSetup paperSize="9" scale="91"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7"/>
  <sheetViews>
    <sheetView zoomScale="85" zoomScaleNormal="85" workbookViewId="0">
      <selection activeCell="C6" sqref="C6:E6"/>
    </sheetView>
  </sheetViews>
  <sheetFormatPr defaultColWidth="11.5546875" defaultRowHeight="13.5" x14ac:dyDescent="0.15"/>
  <cols>
    <col min="1" max="1" width="10.6640625" style="369" customWidth="1"/>
    <col min="2" max="2" width="2.33203125" style="369" customWidth="1"/>
    <col min="3" max="3" width="6.88671875" style="369" customWidth="1"/>
    <col min="4" max="4" width="2.109375" style="369" customWidth="1"/>
    <col min="5" max="5" width="4.6640625" style="369" customWidth="1"/>
    <col min="6" max="6" width="8" style="369" customWidth="1"/>
    <col min="7" max="7" width="7" style="369" customWidth="1"/>
    <col min="8" max="8" width="2.33203125" style="369" customWidth="1"/>
    <col min="9" max="9" width="4" style="369" customWidth="1"/>
    <col min="10" max="10" width="3.33203125" style="369" customWidth="1"/>
    <col min="11" max="11" width="4.109375" style="369" customWidth="1"/>
    <col min="12" max="12" width="4.33203125" style="369" customWidth="1"/>
    <col min="13" max="13" width="4.109375" style="369" customWidth="1"/>
    <col min="14" max="14" width="11.5546875" style="369" customWidth="1"/>
    <col min="15" max="15" width="4" style="369" customWidth="1"/>
    <col min="16" max="16" width="1.5546875" style="369" customWidth="1"/>
    <col min="17" max="17" width="4" style="369" customWidth="1"/>
    <col min="18" max="18" width="2.33203125" style="369" customWidth="1"/>
    <col min="19" max="19" width="7.33203125" style="369" customWidth="1"/>
    <col min="20" max="16384" width="11.5546875" style="369"/>
  </cols>
  <sheetData>
    <row r="1" spans="1:18" s="370" customFormat="1" ht="40.5" customHeight="1" x14ac:dyDescent="0.15">
      <c r="A1" s="1837" t="s">
        <v>121</v>
      </c>
      <c r="B1" s="1837"/>
      <c r="C1" s="1837"/>
      <c r="D1" s="1837"/>
      <c r="E1" s="1837"/>
      <c r="F1" s="1837"/>
      <c r="G1" s="1837"/>
      <c r="H1" s="1837"/>
      <c r="I1" s="1837"/>
      <c r="J1" s="1837"/>
      <c r="K1" s="1837"/>
      <c r="L1" s="1837"/>
      <c r="M1" s="1837"/>
      <c r="N1" s="1837"/>
      <c r="O1" s="1837"/>
      <c r="P1" s="1837"/>
      <c r="Q1" s="1837"/>
      <c r="R1" s="1837"/>
    </row>
    <row r="2" spans="1:18" s="370" customFormat="1" ht="20.100000000000001" customHeight="1" x14ac:dyDescent="0.15">
      <c r="A2" s="371"/>
      <c r="B2" s="372"/>
      <c r="C2" s="372"/>
      <c r="D2" s="372"/>
      <c r="E2" s="372"/>
      <c r="F2" s="372"/>
      <c r="G2" s="372"/>
      <c r="H2" s="372"/>
      <c r="I2" s="372"/>
      <c r="J2" s="372"/>
      <c r="K2" s="372"/>
      <c r="L2" s="372"/>
      <c r="M2" s="372"/>
      <c r="N2" s="372"/>
      <c r="O2" s="372"/>
      <c r="P2" s="372"/>
      <c r="Q2" s="372"/>
      <c r="R2" s="373"/>
    </row>
    <row r="3" spans="1:18" s="370" customFormat="1" ht="20.100000000000001" customHeight="1" x14ac:dyDescent="0.15">
      <c r="A3" s="1838" t="s">
        <v>122</v>
      </c>
      <c r="B3" s="1838"/>
      <c r="C3" s="1838"/>
      <c r="D3" s="1838"/>
      <c r="E3" s="372"/>
      <c r="F3" s="372"/>
      <c r="G3" s="372"/>
      <c r="H3" s="372"/>
      <c r="I3" s="372"/>
      <c r="J3" s="372"/>
      <c r="K3" s="372"/>
      <c r="L3" s="372"/>
      <c r="M3" s="372"/>
      <c r="N3" s="372"/>
      <c r="O3" s="372"/>
      <c r="P3" s="372"/>
      <c r="Q3" s="372"/>
      <c r="R3" s="373"/>
    </row>
    <row r="4" spans="1:18" s="370" customFormat="1" ht="7.5" customHeight="1" x14ac:dyDescent="0.15">
      <c r="A4" s="374"/>
      <c r="B4" s="375"/>
      <c r="C4" s="375"/>
      <c r="D4" s="375"/>
      <c r="E4" s="375"/>
      <c r="F4" s="375"/>
      <c r="G4" s="375"/>
      <c r="H4" s="375"/>
      <c r="I4" s="375"/>
      <c r="J4" s="375"/>
      <c r="K4" s="375"/>
      <c r="L4" s="375"/>
      <c r="M4" s="375"/>
      <c r="N4" s="375"/>
      <c r="O4" s="375"/>
      <c r="P4" s="375"/>
      <c r="Q4" s="375"/>
      <c r="R4" s="376"/>
    </row>
    <row r="5" spans="1:18" s="370" customFormat="1" ht="20.100000000000001" customHeight="1" x14ac:dyDescent="0.15">
      <c r="A5" s="1839" t="s">
        <v>123</v>
      </c>
      <c r="B5" s="1839"/>
      <c r="C5" s="1839" t="s">
        <v>124</v>
      </c>
      <c r="D5" s="1839"/>
      <c r="E5" s="1839"/>
      <c r="F5" s="1839" t="s">
        <v>110</v>
      </c>
      <c r="G5" s="1839"/>
      <c r="H5" s="1839"/>
      <c r="I5" s="1839" t="s">
        <v>125</v>
      </c>
      <c r="J5" s="1839"/>
      <c r="K5" s="1839"/>
      <c r="L5" s="1839" t="s">
        <v>126</v>
      </c>
      <c r="M5" s="1839"/>
      <c r="N5" s="1839"/>
      <c r="O5" s="1839" t="s">
        <v>127</v>
      </c>
      <c r="P5" s="1839"/>
      <c r="Q5" s="1839"/>
      <c r="R5" s="1839"/>
    </row>
    <row r="6" spans="1:18" s="370" customFormat="1" ht="20.100000000000001" customHeight="1" x14ac:dyDescent="0.15">
      <c r="A6" s="1836" t="s">
        <v>56</v>
      </c>
      <c r="B6" s="1836"/>
      <c r="C6" s="1836"/>
      <c r="D6" s="1836"/>
      <c r="E6" s="1836"/>
      <c r="F6" s="1836"/>
      <c r="G6" s="1836"/>
      <c r="H6" s="1836"/>
      <c r="I6" s="1836"/>
      <c r="J6" s="1836"/>
      <c r="K6" s="1836"/>
      <c r="L6" s="1836"/>
      <c r="M6" s="1836"/>
      <c r="N6" s="1836"/>
      <c r="O6" s="1836"/>
      <c r="P6" s="1836"/>
      <c r="Q6" s="1836"/>
      <c r="R6" s="1836"/>
    </row>
    <row r="7" spans="1:18" s="370" customFormat="1" ht="20.100000000000001" customHeight="1" x14ac:dyDescent="0.15">
      <c r="A7" s="1840"/>
      <c r="B7" s="1840"/>
      <c r="C7" s="1840"/>
      <c r="D7" s="1840"/>
      <c r="E7" s="1840"/>
      <c r="F7" s="1840"/>
      <c r="G7" s="1840"/>
      <c r="H7" s="1840"/>
      <c r="I7" s="1840"/>
      <c r="J7" s="1840"/>
      <c r="K7" s="1840"/>
      <c r="L7" s="1840"/>
      <c r="M7" s="1840"/>
      <c r="N7" s="1840"/>
      <c r="O7" s="1840"/>
      <c r="P7" s="1840"/>
      <c r="Q7" s="1840"/>
      <c r="R7" s="1840"/>
    </row>
    <row r="8" spans="1:18" s="370" customFormat="1" ht="20.100000000000001" customHeight="1" x14ac:dyDescent="0.15">
      <c r="A8" s="1840"/>
      <c r="B8" s="1840"/>
      <c r="C8" s="1840"/>
      <c r="D8" s="1840"/>
      <c r="E8" s="1840"/>
      <c r="F8" s="1840"/>
      <c r="G8" s="1840"/>
      <c r="H8" s="1840"/>
      <c r="I8" s="1840"/>
      <c r="J8" s="1840"/>
      <c r="K8" s="1840"/>
      <c r="L8" s="1840"/>
      <c r="M8" s="1840"/>
      <c r="N8" s="1840"/>
      <c r="O8" s="1840"/>
      <c r="P8" s="1840"/>
      <c r="Q8" s="1840"/>
      <c r="R8" s="1840"/>
    </row>
    <row r="9" spans="1:18" s="370" customFormat="1" ht="20.100000000000001" customHeight="1" x14ac:dyDescent="0.15">
      <c r="A9" s="1840"/>
      <c r="B9" s="1840"/>
      <c r="C9" s="1840"/>
      <c r="D9" s="1840"/>
      <c r="E9" s="1840"/>
      <c r="F9" s="1840"/>
      <c r="G9" s="1840"/>
      <c r="H9" s="1840"/>
      <c r="I9" s="1840"/>
      <c r="J9" s="1840"/>
      <c r="K9" s="1840"/>
      <c r="L9" s="1840"/>
      <c r="M9" s="1840"/>
      <c r="N9" s="1840"/>
      <c r="O9" s="1840"/>
      <c r="P9" s="1840"/>
      <c r="Q9" s="1840"/>
      <c r="R9" s="1840"/>
    </row>
    <row r="10" spans="1:18" s="370" customFormat="1" ht="20.100000000000001" customHeight="1" x14ac:dyDescent="0.15">
      <c r="A10" s="1840"/>
      <c r="B10" s="1840"/>
      <c r="C10" s="1840"/>
      <c r="D10" s="1840"/>
      <c r="E10" s="1840"/>
      <c r="F10" s="1840"/>
      <c r="G10" s="1840"/>
      <c r="H10" s="1840"/>
      <c r="I10" s="1840"/>
      <c r="J10" s="1840"/>
      <c r="K10" s="1840"/>
      <c r="L10" s="1840"/>
      <c r="M10" s="1840"/>
      <c r="N10" s="1840"/>
      <c r="O10" s="1840"/>
      <c r="P10" s="1840"/>
      <c r="Q10" s="1840"/>
      <c r="R10" s="1840"/>
    </row>
    <row r="11" spans="1:18" s="370" customFormat="1" ht="20.100000000000001" customHeight="1" x14ac:dyDescent="0.15">
      <c r="A11" s="1840"/>
      <c r="B11" s="1840"/>
      <c r="C11" s="1840"/>
      <c r="D11" s="1840"/>
      <c r="E11" s="1840"/>
      <c r="F11" s="1840"/>
      <c r="G11" s="1840"/>
      <c r="H11" s="1840"/>
      <c r="I11" s="1840"/>
      <c r="J11" s="1840"/>
      <c r="K11" s="1840"/>
      <c r="L11" s="1840"/>
      <c r="M11" s="1840"/>
      <c r="N11" s="1840"/>
      <c r="O11" s="1840"/>
      <c r="P11" s="1840"/>
      <c r="Q11" s="1840"/>
      <c r="R11" s="1840"/>
    </row>
    <row r="12" spans="1:18" s="370" customFormat="1" ht="20.100000000000001" customHeight="1" x14ac:dyDescent="0.15">
      <c r="A12" s="1840"/>
      <c r="B12" s="1840"/>
      <c r="C12" s="1840"/>
      <c r="D12" s="1840"/>
      <c r="E12" s="1840"/>
      <c r="F12" s="1840"/>
      <c r="G12" s="1840"/>
      <c r="H12" s="1840"/>
      <c r="I12" s="1840"/>
      <c r="J12" s="1840"/>
      <c r="K12" s="1840"/>
      <c r="L12" s="1840"/>
      <c r="M12" s="1840"/>
      <c r="N12" s="1840"/>
      <c r="O12" s="1840"/>
      <c r="P12" s="1840"/>
      <c r="Q12" s="1840"/>
      <c r="R12" s="1840"/>
    </row>
    <row r="13" spans="1:18" s="370" customFormat="1" ht="20.100000000000001" customHeight="1" x14ac:dyDescent="0.15">
      <c r="A13" s="1840"/>
      <c r="B13" s="1840"/>
      <c r="C13" s="1840"/>
      <c r="D13" s="1840"/>
      <c r="E13" s="1840"/>
      <c r="F13" s="1840"/>
      <c r="G13" s="1840"/>
      <c r="H13" s="1840"/>
      <c r="I13" s="1840"/>
      <c r="J13" s="1840"/>
      <c r="K13" s="1840"/>
      <c r="L13" s="1840"/>
      <c r="M13" s="1840"/>
      <c r="N13" s="1840"/>
      <c r="O13" s="1840"/>
      <c r="P13" s="1840"/>
      <c r="Q13" s="1840"/>
      <c r="R13" s="1840"/>
    </row>
    <row r="14" spans="1:18" s="370" customFormat="1" ht="20.100000000000001" customHeight="1" x14ac:dyDescent="0.15">
      <c r="A14" s="1840"/>
      <c r="B14" s="1840"/>
      <c r="C14" s="1840"/>
      <c r="D14" s="1840"/>
      <c r="E14" s="1840"/>
      <c r="F14" s="1840"/>
      <c r="G14" s="1840"/>
      <c r="H14" s="1840"/>
      <c r="I14" s="1840"/>
      <c r="J14" s="1840"/>
      <c r="K14" s="1840"/>
      <c r="L14" s="1840"/>
      <c r="M14" s="1840"/>
      <c r="N14" s="1840"/>
      <c r="O14" s="1840"/>
      <c r="P14" s="1840"/>
      <c r="Q14" s="1840"/>
      <c r="R14" s="1840"/>
    </row>
    <row r="15" spans="1:18" s="370" customFormat="1" ht="20.100000000000001" customHeight="1" x14ac:dyDescent="0.15">
      <c r="A15" s="1840"/>
      <c r="B15" s="1840"/>
      <c r="C15" s="1840"/>
      <c r="D15" s="1840"/>
      <c r="E15" s="1840"/>
      <c r="F15" s="1840"/>
      <c r="G15" s="1840"/>
      <c r="H15" s="1840"/>
      <c r="I15" s="1840"/>
      <c r="J15" s="1840"/>
      <c r="K15" s="1840"/>
      <c r="L15" s="1840"/>
      <c r="M15" s="1840"/>
      <c r="N15" s="1840"/>
      <c r="O15" s="1840"/>
      <c r="P15" s="1840"/>
      <c r="Q15" s="1840"/>
      <c r="R15" s="1840"/>
    </row>
    <row r="16" spans="1:18" s="370" customFormat="1" ht="20.100000000000001" customHeight="1" x14ac:dyDescent="0.15">
      <c r="A16" s="1840"/>
      <c r="B16" s="1840"/>
      <c r="C16" s="1840"/>
      <c r="D16" s="1840"/>
      <c r="E16" s="1840"/>
      <c r="F16" s="1840"/>
      <c r="G16" s="1840"/>
      <c r="H16" s="1840"/>
      <c r="I16" s="1840"/>
      <c r="J16" s="1840"/>
      <c r="K16" s="1840"/>
      <c r="L16" s="1840"/>
      <c r="M16" s="1840"/>
      <c r="N16" s="1840"/>
      <c r="O16" s="1840"/>
      <c r="P16" s="1840"/>
      <c r="Q16" s="1840"/>
      <c r="R16" s="1840"/>
    </row>
    <row r="17" spans="1:18" s="370" customFormat="1" ht="20.100000000000001" customHeight="1" x14ac:dyDescent="0.15">
      <c r="A17" s="1840"/>
      <c r="B17" s="1840"/>
      <c r="C17" s="1840"/>
      <c r="D17" s="1840"/>
      <c r="E17" s="1840"/>
      <c r="F17" s="1840"/>
      <c r="G17" s="1840"/>
      <c r="H17" s="1840"/>
      <c r="I17" s="1840"/>
      <c r="J17" s="1840"/>
      <c r="K17" s="1840"/>
      <c r="L17" s="1840"/>
      <c r="M17" s="1840"/>
      <c r="N17" s="1840"/>
      <c r="O17" s="1840"/>
      <c r="P17" s="1840"/>
      <c r="Q17" s="1840"/>
      <c r="R17" s="1840"/>
    </row>
    <row r="18" spans="1:18" s="370" customFormat="1" ht="20.100000000000001" customHeight="1" x14ac:dyDescent="0.15">
      <c r="A18" s="1840"/>
      <c r="B18" s="1840"/>
      <c r="C18" s="1840"/>
      <c r="D18" s="1840"/>
      <c r="E18" s="1840"/>
      <c r="F18" s="1840"/>
      <c r="G18" s="1840"/>
      <c r="H18" s="1840"/>
      <c r="I18" s="1840"/>
      <c r="J18" s="1840"/>
      <c r="K18" s="1840"/>
      <c r="L18" s="1840"/>
      <c r="M18" s="1840"/>
      <c r="N18" s="1840"/>
      <c r="O18" s="1840"/>
      <c r="P18" s="1840"/>
      <c r="Q18" s="1840"/>
      <c r="R18" s="1840"/>
    </row>
    <row r="19" spans="1:18" s="370" customFormat="1" ht="20.100000000000001" customHeight="1" x14ac:dyDescent="0.15">
      <c r="A19" s="1840"/>
      <c r="B19" s="1840"/>
      <c r="C19" s="1840"/>
      <c r="D19" s="1840"/>
      <c r="E19" s="1840"/>
      <c r="F19" s="1840"/>
      <c r="G19" s="1840"/>
      <c r="H19" s="1840"/>
      <c r="I19" s="1840"/>
      <c r="J19" s="1840"/>
      <c r="K19" s="1840"/>
      <c r="L19" s="1840"/>
      <c r="M19" s="1840"/>
      <c r="N19" s="1840"/>
      <c r="O19" s="1840"/>
      <c r="P19" s="1840"/>
      <c r="Q19" s="1840"/>
      <c r="R19" s="1840"/>
    </row>
    <row r="20" spans="1:18" s="370" customFormat="1" ht="20.100000000000001" customHeight="1" x14ac:dyDescent="0.15">
      <c r="A20" s="1840"/>
      <c r="B20" s="1840"/>
      <c r="C20" s="1840"/>
      <c r="D20" s="1840"/>
      <c r="E20" s="1840"/>
      <c r="F20" s="1840"/>
      <c r="G20" s="1840"/>
      <c r="H20" s="1840"/>
      <c r="I20" s="1840"/>
      <c r="J20" s="1840"/>
      <c r="K20" s="1840"/>
      <c r="L20" s="1840"/>
      <c r="M20" s="1840"/>
      <c r="N20" s="1840"/>
      <c r="O20" s="1840"/>
      <c r="P20" s="1840"/>
      <c r="Q20" s="1840"/>
      <c r="R20" s="1840"/>
    </row>
    <row r="21" spans="1:18" s="370" customFormat="1" ht="20.100000000000001" customHeight="1" x14ac:dyDescent="0.15">
      <c r="A21" s="1840"/>
      <c r="B21" s="1840"/>
      <c r="C21" s="1840"/>
      <c r="D21" s="1840"/>
      <c r="E21" s="1840"/>
      <c r="F21" s="1840"/>
      <c r="G21" s="1840"/>
      <c r="H21" s="1840"/>
      <c r="I21" s="1840"/>
      <c r="J21" s="1840"/>
      <c r="K21" s="1840"/>
      <c r="L21" s="1840"/>
      <c r="M21" s="1840"/>
      <c r="N21" s="1840"/>
      <c r="O21" s="1840"/>
      <c r="P21" s="1840"/>
      <c r="Q21" s="1840"/>
      <c r="R21" s="1840"/>
    </row>
    <row r="22" spans="1:18" s="370" customFormat="1" ht="20.100000000000001" customHeight="1" x14ac:dyDescent="0.15">
      <c r="A22" s="1840"/>
      <c r="B22" s="1840"/>
      <c r="C22" s="1840"/>
      <c r="D22" s="1840"/>
      <c r="E22" s="1840"/>
      <c r="F22" s="1840"/>
      <c r="G22" s="1840"/>
      <c r="H22" s="1840"/>
      <c r="I22" s="1840"/>
      <c r="J22" s="1840"/>
      <c r="K22" s="1840"/>
      <c r="L22" s="1840"/>
      <c r="M22" s="1840"/>
      <c r="N22" s="1840"/>
      <c r="O22" s="1840"/>
      <c r="P22" s="1840"/>
      <c r="Q22" s="1840"/>
      <c r="R22" s="1840"/>
    </row>
    <row r="23" spans="1:18" s="370" customFormat="1" ht="20.100000000000001" customHeight="1" x14ac:dyDescent="0.15">
      <c r="A23" s="1840"/>
      <c r="B23" s="1840"/>
      <c r="C23" s="1840"/>
      <c r="D23" s="1840"/>
      <c r="E23" s="1840"/>
      <c r="F23" s="1840"/>
      <c r="G23" s="1840"/>
      <c r="H23" s="1840"/>
      <c r="I23" s="1840"/>
      <c r="J23" s="1840"/>
      <c r="K23" s="1840"/>
      <c r="L23" s="1840"/>
      <c r="M23" s="1840"/>
      <c r="N23" s="1840"/>
      <c r="O23" s="1840"/>
      <c r="P23" s="1840"/>
      <c r="Q23" s="1840"/>
      <c r="R23" s="1840"/>
    </row>
    <row r="24" spans="1:18" s="370" customFormat="1" ht="20.100000000000001" customHeight="1" x14ac:dyDescent="0.15">
      <c r="A24" s="1840"/>
      <c r="B24" s="1840"/>
      <c r="C24" s="1840"/>
      <c r="D24" s="1840"/>
      <c r="E24" s="1840"/>
      <c r="F24" s="1840"/>
      <c r="G24" s="1840"/>
      <c r="H24" s="1840"/>
      <c r="I24" s="1840"/>
      <c r="J24" s="1840"/>
      <c r="K24" s="1840"/>
      <c r="L24" s="1840"/>
      <c r="M24" s="1840"/>
      <c r="N24" s="1840"/>
      <c r="O24" s="1840"/>
      <c r="P24" s="1840"/>
      <c r="Q24" s="1840"/>
      <c r="R24" s="1840"/>
    </row>
    <row r="25" spans="1:18" s="370" customFormat="1" ht="20.100000000000001" customHeight="1" x14ac:dyDescent="0.15">
      <c r="A25" s="377"/>
      <c r="B25" s="378"/>
      <c r="C25" s="378"/>
      <c r="D25" s="378"/>
      <c r="E25" s="379"/>
      <c r="F25" s="380"/>
      <c r="G25" s="381"/>
      <c r="H25" s="382"/>
      <c r="I25" s="383"/>
      <c r="J25" s="381"/>
      <c r="K25" s="384"/>
      <c r="L25" s="384"/>
      <c r="M25" s="384"/>
      <c r="N25" s="384"/>
      <c r="O25" s="384"/>
      <c r="P25" s="384"/>
      <c r="Q25" s="384"/>
      <c r="R25" s="385"/>
    </row>
    <row r="26" spans="1:18" s="370" customFormat="1" ht="20.100000000000001" customHeight="1" x14ac:dyDescent="0.15">
      <c r="A26" s="1838" t="s">
        <v>128</v>
      </c>
      <c r="B26" s="1838"/>
      <c r="C26" s="1844">
        <v>0</v>
      </c>
      <c r="D26" s="1844"/>
      <c r="E26" s="386" t="s">
        <v>129</v>
      </c>
      <c r="F26" s="387"/>
      <c r="G26" s="387"/>
      <c r="H26" s="387"/>
      <c r="I26" s="387"/>
      <c r="J26" s="388"/>
      <c r="K26" s="1845" t="s">
        <v>130</v>
      </c>
      <c r="L26" s="1845"/>
      <c r="M26" s="1845"/>
      <c r="N26" s="1845"/>
      <c r="O26" s="389">
        <v>0</v>
      </c>
      <c r="P26" s="1845" t="s">
        <v>129</v>
      </c>
      <c r="Q26" s="1845"/>
      <c r="R26" s="373"/>
    </row>
    <row r="27" spans="1:18" s="370" customFormat="1" ht="20.100000000000001" customHeight="1" x14ac:dyDescent="0.15">
      <c r="A27" s="371"/>
      <c r="B27" s="372"/>
      <c r="C27" s="372"/>
      <c r="D27" s="372"/>
      <c r="E27" s="372"/>
      <c r="F27" s="372"/>
      <c r="G27" s="372"/>
      <c r="H27" s="372"/>
      <c r="I27" s="372"/>
      <c r="J27" s="390"/>
      <c r="K27" s="390"/>
      <c r="L27" s="372"/>
      <c r="M27" s="372"/>
      <c r="N27" s="372"/>
      <c r="O27" s="372"/>
      <c r="P27" s="372"/>
      <c r="Q27" s="372"/>
      <c r="R27" s="373"/>
    </row>
    <row r="28" spans="1:18" s="370" customFormat="1" ht="20.100000000000001" customHeight="1" x14ac:dyDescent="0.15">
      <c r="A28" s="1838" t="s">
        <v>131</v>
      </c>
      <c r="B28" s="1838"/>
      <c r="C28" s="372"/>
      <c r="D28" s="372"/>
      <c r="E28" s="372"/>
      <c r="F28" s="372"/>
      <c r="G28" s="372"/>
      <c r="H28" s="372"/>
      <c r="I28" s="372"/>
      <c r="J28" s="372"/>
      <c r="K28" s="372"/>
      <c r="L28" s="372"/>
      <c r="M28" s="372"/>
      <c r="N28" s="372"/>
      <c r="O28" s="372"/>
      <c r="P28" s="372"/>
      <c r="Q28" s="372"/>
      <c r="R28" s="373"/>
    </row>
    <row r="29" spans="1:18" s="370" customFormat="1" ht="20.100000000000001" customHeight="1" x14ac:dyDescent="0.15">
      <c r="A29" s="391"/>
      <c r="B29" s="375"/>
      <c r="C29" s="375"/>
      <c r="D29" s="375"/>
      <c r="E29" s="375"/>
      <c r="F29" s="375"/>
      <c r="G29" s="375"/>
      <c r="H29" s="375"/>
      <c r="I29" s="375"/>
      <c r="J29" s="375"/>
      <c r="K29" s="375"/>
      <c r="L29" s="375"/>
      <c r="M29" s="375"/>
      <c r="N29" s="375"/>
      <c r="O29" s="375"/>
      <c r="P29" s="375"/>
      <c r="Q29" s="375"/>
      <c r="R29" s="376"/>
    </row>
    <row r="30" spans="1:18" s="370" customFormat="1" ht="37.5" customHeight="1" x14ac:dyDescent="0.15">
      <c r="A30" s="1841" t="s">
        <v>132</v>
      </c>
      <c r="B30" s="1842" t="s">
        <v>133</v>
      </c>
      <c r="C30" s="1842"/>
      <c r="D30" s="1842"/>
      <c r="E30" s="1842"/>
      <c r="F30" s="1842"/>
      <c r="G30" s="1842"/>
      <c r="H30" s="1842"/>
      <c r="I30" s="1842"/>
      <c r="J30" s="1842"/>
      <c r="K30" s="1842"/>
      <c r="L30" s="1842"/>
      <c r="M30" s="1842"/>
      <c r="N30" s="1842"/>
      <c r="O30" s="1842"/>
      <c r="P30" s="1842"/>
      <c r="Q30" s="1843" t="s">
        <v>134</v>
      </c>
      <c r="R30" s="1843"/>
    </row>
    <row r="31" spans="1:18" s="370" customFormat="1" ht="37.5" customHeight="1" x14ac:dyDescent="0.15">
      <c r="A31" s="1841"/>
      <c r="B31" s="375" t="s">
        <v>135</v>
      </c>
      <c r="C31" s="392">
        <v>0</v>
      </c>
      <c r="D31" s="375" t="s">
        <v>136</v>
      </c>
      <c r="E31" s="375">
        <v>0</v>
      </c>
      <c r="F31" s="375" t="s">
        <v>137</v>
      </c>
      <c r="G31" s="392">
        <v>0</v>
      </c>
      <c r="H31" s="375" t="s">
        <v>136</v>
      </c>
      <c r="I31" s="375">
        <v>0</v>
      </c>
      <c r="J31" s="375" t="s">
        <v>138</v>
      </c>
      <c r="K31" s="375">
        <v>0</v>
      </c>
      <c r="L31" s="375" t="s">
        <v>139</v>
      </c>
      <c r="M31" s="375">
        <v>0</v>
      </c>
      <c r="N31" s="375" t="s">
        <v>140</v>
      </c>
      <c r="O31" s="375"/>
      <c r="P31" s="375"/>
      <c r="Q31" s="393">
        <v>0</v>
      </c>
      <c r="R31" s="376" t="s">
        <v>141</v>
      </c>
    </row>
    <row r="32" spans="1:18" s="370" customFormat="1" ht="20.100000000000001" customHeight="1" x14ac:dyDescent="0.15"/>
    <row r="33" s="370" customFormat="1" x14ac:dyDescent="0.15"/>
    <row r="34" s="370" customFormat="1" x14ac:dyDescent="0.15"/>
    <row r="35" s="370" customFormat="1" x14ac:dyDescent="0.15"/>
    <row r="36" s="370" customFormat="1" x14ac:dyDescent="0.15"/>
    <row r="37" s="370" customFormat="1" x14ac:dyDescent="0.15"/>
  </sheetData>
  <sheetProtection selectLockedCells="1" selectUnlockedCells="1"/>
  <mergeCells count="130">
    <mergeCell ref="A30:A31"/>
    <mergeCell ref="B30:P30"/>
    <mergeCell ref="F22:H22"/>
    <mergeCell ref="I22:K22"/>
    <mergeCell ref="L24:N24"/>
    <mergeCell ref="O24:R24"/>
    <mergeCell ref="A23:B23"/>
    <mergeCell ref="C23:E23"/>
    <mergeCell ref="F23:H23"/>
    <mergeCell ref="I23:K23"/>
    <mergeCell ref="Q30:R30"/>
    <mergeCell ref="A26:B26"/>
    <mergeCell ref="C26:D26"/>
    <mergeCell ref="K26:N26"/>
    <mergeCell ref="P26:Q26"/>
    <mergeCell ref="A24:B24"/>
    <mergeCell ref="C24:E24"/>
    <mergeCell ref="F24:H24"/>
    <mergeCell ref="I24:K24"/>
    <mergeCell ref="A28:B28"/>
    <mergeCell ref="L23:N23"/>
    <mergeCell ref="O23:R23"/>
    <mergeCell ref="L22:N22"/>
    <mergeCell ref="O22:R22"/>
    <mergeCell ref="A21:B21"/>
    <mergeCell ref="C21:E21"/>
    <mergeCell ref="F21:H21"/>
    <mergeCell ref="I21:K21"/>
    <mergeCell ref="L21:N21"/>
    <mergeCell ref="O21:R21"/>
    <mergeCell ref="L20:N20"/>
    <mergeCell ref="O20:R20"/>
    <mergeCell ref="A19:B19"/>
    <mergeCell ref="C19:E19"/>
    <mergeCell ref="F19:H19"/>
    <mergeCell ref="I19:K19"/>
    <mergeCell ref="A22:B22"/>
    <mergeCell ref="C22:E22"/>
    <mergeCell ref="L19:N19"/>
    <mergeCell ref="O19:R19"/>
    <mergeCell ref="A20:B20"/>
    <mergeCell ref="C20:E20"/>
    <mergeCell ref="F20:H20"/>
    <mergeCell ref="I20:K20"/>
    <mergeCell ref="L18:N18"/>
    <mergeCell ref="O18:R18"/>
    <mergeCell ref="A17:B17"/>
    <mergeCell ref="C17:E17"/>
    <mergeCell ref="F17:H17"/>
    <mergeCell ref="I17:K17"/>
    <mergeCell ref="L17:N17"/>
    <mergeCell ref="O17:R17"/>
    <mergeCell ref="A18:B18"/>
    <mergeCell ref="C18:E18"/>
    <mergeCell ref="F18:H18"/>
    <mergeCell ref="I18:K18"/>
    <mergeCell ref="L16:N16"/>
    <mergeCell ref="O16:R16"/>
    <mergeCell ref="A15:B15"/>
    <mergeCell ref="C15:E15"/>
    <mergeCell ref="F15:H15"/>
    <mergeCell ref="I15:K15"/>
    <mergeCell ref="L15:N15"/>
    <mergeCell ref="O15:R15"/>
    <mergeCell ref="A16:B16"/>
    <mergeCell ref="C16:E16"/>
    <mergeCell ref="F16:H16"/>
    <mergeCell ref="I16:K16"/>
    <mergeCell ref="L14:N14"/>
    <mergeCell ref="O14:R14"/>
    <mergeCell ref="A13:B13"/>
    <mergeCell ref="C13:E13"/>
    <mergeCell ref="F13:H13"/>
    <mergeCell ref="I13:K13"/>
    <mergeCell ref="L13:N13"/>
    <mergeCell ref="O13:R13"/>
    <mergeCell ref="A14:B14"/>
    <mergeCell ref="C14:E14"/>
    <mergeCell ref="F14:H14"/>
    <mergeCell ref="I14:K14"/>
    <mergeCell ref="L12:N12"/>
    <mergeCell ref="O12:R12"/>
    <mergeCell ref="A11:B11"/>
    <mergeCell ref="C11:E11"/>
    <mergeCell ref="F11:H11"/>
    <mergeCell ref="I11:K11"/>
    <mergeCell ref="L11:N11"/>
    <mergeCell ref="O11:R11"/>
    <mergeCell ref="A12:B12"/>
    <mergeCell ref="C12:E12"/>
    <mergeCell ref="F12:H12"/>
    <mergeCell ref="I12:K12"/>
    <mergeCell ref="L10:N10"/>
    <mergeCell ref="O10:R10"/>
    <mergeCell ref="A9:B9"/>
    <mergeCell ref="C9:E9"/>
    <mergeCell ref="F9:H9"/>
    <mergeCell ref="I9:K9"/>
    <mergeCell ref="L9:N9"/>
    <mergeCell ref="O9:R9"/>
    <mergeCell ref="A10:B10"/>
    <mergeCell ref="C10:E10"/>
    <mergeCell ref="F10:H10"/>
    <mergeCell ref="I10:K10"/>
    <mergeCell ref="L8:N8"/>
    <mergeCell ref="O8:R8"/>
    <mergeCell ref="A7:B7"/>
    <mergeCell ref="C7:E7"/>
    <mergeCell ref="F7:H7"/>
    <mergeCell ref="I7:K7"/>
    <mergeCell ref="L7:N7"/>
    <mergeCell ref="O7:R7"/>
    <mergeCell ref="A8:B8"/>
    <mergeCell ref="C8:E8"/>
    <mergeCell ref="F8:H8"/>
    <mergeCell ref="I8:K8"/>
    <mergeCell ref="L6:N6"/>
    <mergeCell ref="O6:R6"/>
    <mergeCell ref="A1:R1"/>
    <mergeCell ref="A3:D3"/>
    <mergeCell ref="A5:B5"/>
    <mergeCell ref="C5:E5"/>
    <mergeCell ref="F5:H5"/>
    <mergeCell ref="I5:K5"/>
    <mergeCell ref="L5:N5"/>
    <mergeCell ref="O5:R5"/>
    <mergeCell ref="A6:B6"/>
    <mergeCell ref="C6:E6"/>
    <mergeCell ref="F6:H6"/>
    <mergeCell ref="I6:K6"/>
  </mergeCells>
  <phoneticPr fontId="41" type="noConversion"/>
  <pageMargins left="0.70833333333333337" right="0.70833333333333337" top="0.74791666666666667" bottom="0.74791666666666667" header="0.51180555555555551" footer="0.51180555555555551"/>
  <pageSetup paperSize="9" scale="8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9"/>
  <sheetViews>
    <sheetView topLeftCell="A13" zoomScale="85" zoomScaleNormal="85" workbookViewId="0">
      <selection activeCell="C26" sqref="A26:IV26"/>
    </sheetView>
  </sheetViews>
  <sheetFormatPr defaultColWidth="11.5546875" defaultRowHeight="24.75" customHeight="1" x14ac:dyDescent="0.15"/>
  <cols>
    <col min="1" max="1" width="5.5546875" style="289" customWidth="1"/>
    <col min="2" max="2" width="9.33203125" style="289" customWidth="1"/>
    <col min="3" max="3" width="18.5546875" style="289" customWidth="1"/>
    <col min="4" max="4" width="17.33203125" style="289" customWidth="1"/>
    <col min="5" max="5" width="18.88671875" style="394" customWidth="1"/>
    <col min="6" max="6" width="9" style="289" customWidth="1"/>
    <col min="7" max="7" width="4.33203125" style="289" customWidth="1"/>
    <col min="8" max="8" width="30" style="395" customWidth="1"/>
    <col min="9" max="16384" width="11.5546875" style="289"/>
  </cols>
  <sheetData>
    <row r="1" spans="1:8" ht="26.25" customHeight="1" x14ac:dyDescent="0.15">
      <c r="A1" s="1849" t="s">
        <v>142</v>
      </c>
      <c r="B1" s="1849"/>
      <c r="C1" s="1849"/>
      <c r="D1" s="1849"/>
      <c r="E1" s="1849"/>
      <c r="F1" s="1849"/>
      <c r="G1" s="1849"/>
      <c r="H1" s="1849"/>
    </row>
    <row r="2" spans="1:8" ht="24.75" customHeight="1" x14ac:dyDescent="0.15">
      <c r="A2" s="396" t="s">
        <v>680</v>
      </c>
      <c r="B2" s="397"/>
      <c r="C2" s="398" t="s">
        <v>143</v>
      </c>
      <c r="D2" s="303"/>
      <c r="E2" s="399"/>
      <c r="F2" s="303"/>
      <c r="G2" s="303"/>
      <c r="H2" s="400"/>
    </row>
    <row r="3" spans="1:8" ht="24.75" customHeight="1" x14ac:dyDescent="0.15">
      <c r="A3" s="396" t="s">
        <v>144</v>
      </c>
      <c r="B3" s="397"/>
      <c r="C3" s="303" t="s">
        <v>145</v>
      </c>
      <c r="D3" s="303"/>
      <c r="E3" s="399"/>
      <c r="F3" s="303"/>
      <c r="G3" s="303"/>
      <c r="H3" s="400"/>
    </row>
    <row r="4" spans="1:8" ht="24.75" customHeight="1" x14ac:dyDescent="0.15">
      <c r="A4" s="396" t="s">
        <v>146</v>
      </c>
      <c r="B4" s="397"/>
      <c r="C4" s="303" t="s">
        <v>145</v>
      </c>
      <c r="D4" s="303"/>
      <c r="E4" s="399"/>
      <c r="F4" s="303"/>
      <c r="G4" s="303"/>
      <c r="H4" s="400"/>
    </row>
    <row r="5" spans="1:8" ht="24.75" customHeight="1" x14ac:dyDescent="0.15">
      <c r="A5" s="396" t="s">
        <v>147</v>
      </c>
      <c r="B5" s="397"/>
      <c r="C5" s="401" t="s">
        <v>145</v>
      </c>
      <c r="D5" s="303" t="s">
        <v>148</v>
      </c>
      <c r="E5" s="402" t="s">
        <v>145</v>
      </c>
      <c r="F5" s="303" t="s">
        <v>120</v>
      </c>
      <c r="G5" s="303"/>
      <c r="H5" s="400"/>
    </row>
    <row r="6" spans="1:8" ht="15" customHeight="1" x14ac:dyDescent="0.15">
      <c r="A6" s="403"/>
      <c r="B6" s="404"/>
      <c r="C6" s="404"/>
      <c r="D6" s="404"/>
      <c r="E6" s="405"/>
      <c r="F6" s="404"/>
      <c r="G6" s="404"/>
      <c r="H6" s="406"/>
    </row>
    <row r="7" spans="1:8" s="410" customFormat="1" ht="24.75" customHeight="1" thickBot="1" x14ac:dyDescent="0.2">
      <c r="A7" s="407" t="s">
        <v>149</v>
      </c>
      <c r="B7" s="408"/>
      <c r="C7" s="408"/>
      <c r="D7" s="408" t="s">
        <v>150</v>
      </c>
      <c r="E7" s="1850" t="s">
        <v>151</v>
      </c>
      <c r="F7" s="1850"/>
      <c r="G7" s="1850"/>
      <c r="H7" s="409" t="s">
        <v>152</v>
      </c>
    </row>
    <row r="8" spans="1:8" ht="24.75" customHeight="1" thickTop="1" thickBot="1" x14ac:dyDescent="0.2">
      <c r="A8" s="1851" t="s">
        <v>153</v>
      </c>
      <c r="B8" s="1852" t="s">
        <v>154</v>
      </c>
      <c r="C8" s="1214" t="s">
        <v>155</v>
      </c>
      <c r="D8" s="411"/>
      <c r="E8" s="1853"/>
      <c r="F8" s="1853"/>
      <c r="G8" s="1853"/>
      <c r="H8" s="1230"/>
    </row>
    <row r="9" spans="1:8" ht="24.75" customHeight="1" thickTop="1" thickBot="1" x14ac:dyDescent="0.2">
      <c r="A9" s="1851"/>
      <c r="B9" s="1852"/>
      <c r="C9" s="1215" t="s">
        <v>156</v>
      </c>
      <c r="D9" s="412"/>
      <c r="E9" s="1848"/>
      <c r="F9" s="1848"/>
      <c r="G9" s="1848"/>
      <c r="H9" s="1231"/>
    </row>
    <row r="10" spans="1:8" ht="24.75" customHeight="1" thickTop="1" thickBot="1" x14ac:dyDescent="0.2">
      <c r="A10" s="1851"/>
      <c r="B10" s="1852"/>
      <c r="C10" s="1216" t="s">
        <v>157</v>
      </c>
      <c r="D10" s="413"/>
      <c r="E10" s="1848"/>
      <c r="F10" s="1848"/>
      <c r="G10" s="1848"/>
      <c r="H10" s="1230"/>
    </row>
    <row r="11" spans="1:8" ht="24.75" customHeight="1" thickTop="1" thickBot="1" x14ac:dyDescent="0.2">
      <c r="A11" s="1851"/>
      <c r="B11" s="1852"/>
      <c r="C11" s="414" t="s">
        <v>158</v>
      </c>
      <c r="D11" s="415"/>
      <c r="E11" s="1846"/>
      <c r="F11" s="1846"/>
      <c r="G11" s="1846"/>
      <c r="H11" s="1232"/>
    </row>
    <row r="12" spans="1:8" ht="24.75" customHeight="1" thickTop="1" thickBot="1" x14ac:dyDescent="0.2">
      <c r="A12" s="1851"/>
      <c r="B12" s="1859" t="s">
        <v>159</v>
      </c>
      <c r="C12" s="1218" t="s">
        <v>160</v>
      </c>
      <c r="D12" s="411"/>
      <c r="E12" s="1847"/>
      <c r="F12" s="1847"/>
      <c r="G12" s="1847"/>
      <c r="H12" s="1229"/>
    </row>
    <row r="13" spans="1:8" ht="24.75" customHeight="1" thickTop="1" thickBot="1" x14ac:dyDescent="0.2">
      <c r="A13" s="1851"/>
      <c r="B13" s="1859"/>
      <c r="C13" s="1214" t="s">
        <v>676</v>
      </c>
      <c r="D13" s="411"/>
      <c r="E13" s="1854"/>
      <c r="F13" s="1855"/>
      <c r="G13" s="1856"/>
      <c r="H13" s="1231"/>
    </row>
    <row r="14" spans="1:8" ht="24.75" customHeight="1" thickTop="1" thickBot="1" x14ac:dyDescent="0.2">
      <c r="A14" s="1851"/>
      <c r="B14" s="1859"/>
      <c r="C14" s="1219" t="s">
        <v>677</v>
      </c>
      <c r="D14" s="1220"/>
      <c r="E14" s="1854"/>
      <c r="F14" s="1855"/>
      <c r="G14" s="1856"/>
      <c r="H14" s="1229"/>
    </row>
    <row r="15" spans="1:8" ht="24.75" customHeight="1" thickTop="1" thickBot="1" x14ac:dyDescent="0.2">
      <c r="A15" s="1851"/>
      <c r="B15" s="1859"/>
      <c r="C15" s="1214" t="s">
        <v>161</v>
      </c>
      <c r="D15" s="411"/>
      <c r="E15" s="1854"/>
      <c r="F15" s="1855"/>
      <c r="G15" s="1856"/>
      <c r="H15" s="1231"/>
    </row>
    <row r="16" spans="1:8" ht="24.75" customHeight="1" thickTop="1" thickBot="1" x14ac:dyDescent="0.2">
      <c r="A16" s="1851"/>
      <c r="B16" s="1859"/>
      <c r="C16" s="1216" t="s">
        <v>162</v>
      </c>
      <c r="D16" s="413"/>
      <c r="E16" s="1848"/>
      <c r="F16" s="1848"/>
      <c r="G16" s="1848"/>
      <c r="H16" s="1230"/>
    </row>
    <row r="17" spans="1:8" ht="24.75" customHeight="1" thickTop="1" thickBot="1" x14ac:dyDescent="0.2">
      <c r="A17" s="1851"/>
      <c r="B17" s="1859"/>
      <c r="C17" s="416" t="s">
        <v>158</v>
      </c>
      <c r="D17" s="415"/>
      <c r="E17" s="1846"/>
      <c r="F17" s="1846"/>
      <c r="G17" s="1846"/>
      <c r="H17" s="1232"/>
    </row>
    <row r="18" spans="1:8" ht="24.75" customHeight="1" thickTop="1" thickBot="1" x14ac:dyDescent="0.2">
      <c r="A18" s="1851"/>
      <c r="B18" s="1859" t="s">
        <v>163</v>
      </c>
      <c r="C18" s="1218" t="s">
        <v>164</v>
      </c>
      <c r="D18" s="411"/>
      <c r="E18" s="1847"/>
      <c r="F18" s="1847"/>
      <c r="G18" s="1847"/>
      <c r="H18" s="1230"/>
    </row>
    <row r="19" spans="1:8" ht="24.75" customHeight="1" thickTop="1" thickBot="1" x14ac:dyDescent="0.2">
      <c r="A19" s="1851"/>
      <c r="B19" s="1859"/>
      <c r="C19" s="1214" t="s">
        <v>165</v>
      </c>
      <c r="D19" s="411"/>
      <c r="E19" s="1848"/>
      <c r="F19" s="1848"/>
      <c r="G19" s="1848"/>
      <c r="H19" s="1231"/>
    </row>
    <row r="20" spans="1:8" ht="24.75" customHeight="1" thickTop="1" thickBot="1" x14ac:dyDescent="0.2">
      <c r="A20" s="1851"/>
      <c r="B20" s="1859"/>
      <c r="C20" s="1215" t="s">
        <v>166</v>
      </c>
      <c r="D20" s="411"/>
      <c r="E20" s="1848"/>
      <c r="F20" s="1848"/>
      <c r="G20" s="1848"/>
      <c r="H20" s="1231"/>
    </row>
    <row r="21" spans="1:8" ht="24.75" customHeight="1" thickTop="1" thickBot="1" x14ac:dyDescent="0.2">
      <c r="A21" s="1851"/>
      <c r="B21" s="1859"/>
      <c r="C21" s="1215" t="s">
        <v>167</v>
      </c>
      <c r="D21" s="411"/>
      <c r="E21" s="1848"/>
      <c r="F21" s="1848"/>
      <c r="G21" s="1848"/>
      <c r="H21" s="1231"/>
    </row>
    <row r="22" spans="1:8" ht="24.75" customHeight="1" thickTop="1" thickBot="1" x14ac:dyDescent="0.2">
      <c r="A22" s="1851"/>
      <c r="B22" s="1859"/>
      <c r="C22" s="1215" t="s">
        <v>92</v>
      </c>
      <c r="D22" s="411"/>
      <c r="E22" s="1848"/>
      <c r="F22" s="1848"/>
      <c r="G22" s="1848"/>
      <c r="H22" s="1231"/>
    </row>
    <row r="23" spans="1:8" ht="24.75" customHeight="1" thickTop="1" thickBot="1" x14ac:dyDescent="0.2">
      <c r="A23" s="1851"/>
      <c r="B23" s="1859"/>
      <c r="C23" s="1215" t="s">
        <v>168</v>
      </c>
      <c r="D23" s="412"/>
      <c r="E23" s="1848"/>
      <c r="F23" s="1848"/>
      <c r="G23" s="1848"/>
      <c r="H23" s="1231"/>
    </row>
    <row r="24" spans="1:8" ht="24.75" customHeight="1" thickTop="1" thickBot="1" x14ac:dyDescent="0.2">
      <c r="A24" s="1851"/>
      <c r="B24" s="1859"/>
      <c r="C24" s="1216" t="s">
        <v>169</v>
      </c>
      <c r="D24" s="413"/>
      <c r="E24" s="1848"/>
      <c r="F24" s="1848"/>
      <c r="G24" s="1848"/>
      <c r="H24" s="1231"/>
    </row>
    <row r="25" spans="1:8" ht="24.75" customHeight="1" thickTop="1" thickBot="1" x14ac:dyDescent="0.2">
      <c r="A25" s="1851"/>
      <c r="B25" s="1859"/>
      <c r="C25" s="1216" t="s">
        <v>170</v>
      </c>
      <c r="D25" s="413"/>
      <c r="E25" s="1848"/>
      <c r="F25" s="1848"/>
      <c r="G25" s="1848"/>
      <c r="H25" s="1230"/>
    </row>
    <row r="26" spans="1:8" ht="24.75" customHeight="1" thickTop="1" thickBot="1" x14ac:dyDescent="0.2">
      <c r="A26" s="1851"/>
      <c r="B26" s="1859"/>
      <c r="C26" s="1216" t="s">
        <v>844</v>
      </c>
      <c r="D26" s="413"/>
      <c r="E26" s="1848"/>
      <c r="F26" s="1848"/>
      <c r="G26" s="1848"/>
      <c r="H26" s="1230"/>
    </row>
    <row r="27" spans="1:8" ht="24.75" customHeight="1" thickTop="1" thickBot="1" x14ac:dyDescent="0.2">
      <c r="A27" s="1851"/>
      <c r="B27" s="1859"/>
      <c r="C27" s="417" t="s">
        <v>158</v>
      </c>
      <c r="D27" s="415"/>
      <c r="E27" s="1864"/>
      <c r="F27" s="1864"/>
      <c r="G27" s="1864"/>
      <c r="H27" s="1232"/>
    </row>
    <row r="28" spans="1:8" ht="24.75" customHeight="1" thickTop="1" x14ac:dyDescent="0.15">
      <c r="A28" s="1851"/>
      <c r="B28" s="1866" t="s">
        <v>56</v>
      </c>
      <c r="C28" s="1866"/>
      <c r="D28" s="418"/>
      <c r="E28" s="1857"/>
      <c r="F28" s="1857"/>
      <c r="G28" s="1857"/>
      <c r="H28" s="1233"/>
    </row>
    <row r="29" spans="1:8" ht="24.75" customHeight="1" x14ac:dyDescent="0.15">
      <c r="A29" s="1858" t="s">
        <v>171</v>
      </c>
      <c r="B29" s="1858"/>
      <c r="C29" s="1858"/>
      <c r="D29" s="419"/>
      <c r="E29" s="1857"/>
      <c r="F29" s="1857"/>
      <c r="G29" s="1857"/>
      <c r="H29" s="1234"/>
    </row>
    <row r="30" spans="1:8" ht="24.75" hidden="1" customHeight="1" x14ac:dyDescent="0.15">
      <c r="A30" s="1858" t="s">
        <v>172</v>
      </c>
      <c r="B30" s="1858"/>
      <c r="C30" s="1858"/>
      <c r="D30" s="419"/>
      <c r="E30" s="420"/>
      <c r="F30" s="421"/>
      <c r="G30" s="422"/>
      <c r="H30" s="1234"/>
    </row>
    <row r="31" spans="1:8" ht="37.5" customHeight="1" x14ac:dyDescent="0.15">
      <c r="A31" s="1865" t="s">
        <v>173</v>
      </c>
      <c r="B31" s="1865"/>
      <c r="C31" s="1865"/>
      <c r="D31" s="419"/>
      <c r="E31" s="1857"/>
      <c r="F31" s="1857"/>
      <c r="G31" s="1857"/>
      <c r="H31" s="1234"/>
    </row>
    <row r="32" spans="1:8" ht="24.75" customHeight="1" x14ac:dyDescent="0.15">
      <c r="A32" s="1858" t="s">
        <v>174</v>
      </c>
      <c r="B32" s="1858"/>
      <c r="C32" s="1858"/>
      <c r="D32" s="423"/>
      <c r="E32" s="1857"/>
      <c r="F32" s="1857"/>
      <c r="G32" s="1857"/>
      <c r="H32" s="1234"/>
    </row>
    <row r="33" spans="1:8" ht="24.75" customHeight="1" x14ac:dyDescent="0.15">
      <c r="A33" s="1858" t="s">
        <v>175</v>
      </c>
      <c r="B33" s="1858"/>
      <c r="C33" s="1858"/>
      <c r="D33" s="423"/>
      <c r="E33" s="1857"/>
      <c r="F33" s="1857"/>
      <c r="G33" s="1857"/>
      <c r="H33" s="1234"/>
    </row>
    <row r="34" spans="1:8" ht="24.75" customHeight="1" x14ac:dyDescent="0.15">
      <c r="A34" s="1858" t="s">
        <v>176</v>
      </c>
      <c r="B34" s="1858"/>
      <c r="C34" s="1858"/>
      <c r="D34" s="423"/>
      <c r="E34" s="1857"/>
      <c r="F34" s="1857"/>
      <c r="G34" s="1857"/>
      <c r="H34" s="1234"/>
    </row>
    <row r="35" spans="1:8" ht="24.75" customHeight="1" x14ac:dyDescent="0.15">
      <c r="A35" s="1861" t="s">
        <v>177</v>
      </c>
      <c r="B35" s="1861"/>
      <c r="C35" s="1861"/>
      <c r="D35" s="424"/>
      <c r="E35" s="1862"/>
      <c r="F35" s="1862"/>
      <c r="G35" s="1862"/>
      <c r="H35" s="1235"/>
    </row>
    <row r="36" spans="1:8" ht="24.75" customHeight="1" x14ac:dyDescent="0.15">
      <c r="A36" s="425"/>
      <c r="B36" s="426"/>
      <c r="C36" s="426"/>
      <c r="D36" s="427"/>
      <c r="E36" s="428"/>
      <c r="F36" s="429"/>
      <c r="G36" s="430"/>
      <c r="H36" s="431"/>
    </row>
    <row r="37" spans="1:8" ht="24.75" customHeight="1" x14ac:dyDescent="0.15">
      <c r="A37" s="302"/>
      <c r="B37" s="303"/>
      <c r="C37" s="303"/>
      <c r="D37" s="432" t="s">
        <v>178</v>
      </c>
      <c r="E37" s="1863"/>
      <c r="F37" s="1863"/>
      <c r="G37" s="303"/>
      <c r="H37" s="400"/>
    </row>
    <row r="38" spans="1:8" ht="24.75" customHeight="1" x14ac:dyDescent="0.15">
      <c r="A38" s="302"/>
      <c r="B38" s="303"/>
      <c r="C38" s="303"/>
      <c r="D38" s="432" t="s">
        <v>179</v>
      </c>
      <c r="E38" s="1863"/>
      <c r="F38" s="1863"/>
      <c r="G38" s="303" t="s">
        <v>180</v>
      </c>
      <c r="H38" s="400"/>
    </row>
    <row r="39" spans="1:8" ht="24.75" customHeight="1" x14ac:dyDescent="0.15">
      <c r="A39" s="403"/>
      <c r="B39" s="404"/>
      <c r="C39" s="404"/>
      <c r="D39" s="433" t="s">
        <v>181</v>
      </c>
      <c r="E39" s="1860"/>
      <c r="F39" s="1860"/>
      <c r="G39" s="404" t="s">
        <v>180</v>
      </c>
      <c r="H39" s="406"/>
    </row>
  </sheetData>
  <sheetProtection selectLockedCells="1" selectUnlockedCells="1"/>
  <mergeCells count="44">
    <mergeCell ref="A33:C33"/>
    <mergeCell ref="E29:G29"/>
    <mergeCell ref="B28:C28"/>
    <mergeCell ref="E26:G26"/>
    <mergeCell ref="E39:F39"/>
    <mergeCell ref="A35:C35"/>
    <mergeCell ref="E35:G35"/>
    <mergeCell ref="E38:F38"/>
    <mergeCell ref="E23:G23"/>
    <mergeCell ref="E24:G24"/>
    <mergeCell ref="E25:G25"/>
    <mergeCell ref="E37:F37"/>
    <mergeCell ref="A34:C34"/>
    <mergeCell ref="E34:G34"/>
    <mergeCell ref="E27:G27"/>
    <mergeCell ref="E32:G32"/>
    <mergeCell ref="E28:G28"/>
    <mergeCell ref="E33:G33"/>
    <mergeCell ref="A32:C32"/>
    <mergeCell ref="B18:B27"/>
    <mergeCell ref="E31:G31"/>
    <mergeCell ref="A29:C29"/>
    <mergeCell ref="B12:B17"/>
    <mergeCell ref="A30:C30"/>
    <mergeCell ref="E15:G15"/>
    <mergeCell ref="E16:G16"/>
    <mergeCell ref="E17:G17"/>
    <mergeCell ref="E20:G20"/>
    <mergeCell ref="E22:G22"/>
    <mergeCell ref="A31:C31"/>
    <mergeCell ref="E11:G11"/>
    <mergeCell ref="E12:G12"/>
    <mergeCell ref="E19:G19"/>
    <mergeCell ref="E21:G21"/>
    <mergeCell ref="A1:H1"/>
    <mergeCell ref="E7:G7"/>
    <mergeCell ref="A8:A28"/>
    <mergeCell ref="B8:B11"/>
    <mergeCell ref="E8:G8"/>
    <mergeCell ref="E9:G9"/>
    <mergeCell ref="E10:G10"/>
    <mergeCell ref="E14:G14"/>
    <mergeCell ref="E13:G13"/>
    <mergeCell ref="E18:G18"/>
  </mergeCells>
  <phoneticPr fontId="41" type="noConversion"/>
  <printOptions horizontalCentered="1" verticalCentered="1"/>
  <pageMargins left="0.19652777777777777" right="0.15763888888888888" top="0.39374999999999999" bottom="0.39374999999999999" header="0.51180555555555551" footer="0.51180555555555551"/>
  <pageSetup paperSize="9" scale="7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165"/>
  <sheetViews>
    <sheetView zoomScale="85" zoomScaleNormal="85" workbookViewId="0">
      <selection activeCell="K14" sqref="K14"/>
    </sheetView>
  </sheetViews>
  <sheetFormatPr defaultColWidth="11.5546875" defaultRowHeight="14.25" x14ac:dyDescent="0.15"/>
  <cols>
    <col min="1" max="1" width="3.109375" style="1237" customWidth="1"/>
    <col min="2" max="2" width="18.6640625" style="1237" customWidth="1"/>
    <col min="3" max="3" width="12.77734375" style="1237" customWidth="1"/>
    <col min="4" max="4" width="11.5546875" style="1237" customWidth="1"/>
    <col min="5" max="5" width="11.109375" style="1237" customWidth="1"/>
    <col min="6" max="6" width="12.88671875" style="1237" customWidth="1"/>
    <col min="7" max="7" width="10.5546875" style="1237" customWidth="1"/>
    <col min="8" max="8" width="11.88671875" style="1237" customWidth="1"/>
    <col min="9" max="9" width="12.6640625" style="1308" customWidth="1"/>
    <col min="10" max="10" width="8.109375" style="1237" customWidth="1"/>
    <col min="11" max="11" width="8.33203125" style="1237" bestFit="1" customWidth="1"/>
    <col min="12" max="12" width="16.5546875" style="1237" bestFit="1" customWidth="1"/>
    <col min="13" max="13" width="7.109375" style="1237" bestFit="1" customWidth="1"/>
    <col min="14" max="14" width="5" style="1237" customWidth="1"/>
    <col min="15" max="15" width="11.5546875" style="1241" customWidth="1"/>
    <col min="16" max="16" width="11.5546875" style="1237" customWidth="1"/>
    <col min="17" max="17" width="13.44140625" style="1237" customWidth="1"/>
    <col min="18" max="18" width="12.6640625" style="1237" bestFit="1" customWidth="1"/>
    <col min="19" max="19" width="11.5546875" style="1237" customWidth="1"/>
    <col min="20" max="20" width="13.33203125" style="1237" bestFit="1" customWidth="1"/>
    <col min="21" max="16384" width="11.5546875" style="1237"/>
  </cols>
  <sheetData>
    <row r="1" spans="1:21" ht="27" customHeight="1" thickTop="1" x14ac:dyDescent="0.15">
      <c r="A1" s="1890" t="s">
        <v>182</v>
      </c>
      <c r="B1" s="1891"/>
      <c r="C1" s="1891"/>
      <c r="D1" s="1891"/>
      <c r="E1" s="1891"/>
      <c r="F1" s="1891"/>
      <c r="G1" s="1891"/>
      <c r="H1" s="1891"/>
      <c r="I1" s="1891"/>
      <c r="J1" s="1891"/>
      <c r="K1" s="1891"/>
      <c r="L1" s="1892"/>
      <c r="M1" s="1240"/>
      <c r="P1" s="1242" t="s">
        <v>436</v>
      </c>
      <c r="Q1" s="1243" t="s">
        <v>437</v>
      </c>
    </row>
    <row r="2" spans="1:21" ht="27" customHeight="1" x14ac:dyDescent="0.15">
      <c r="A2" s="1893" t="s">
        <v>183</v>
      </c>
      <c r="B2" s="1894"/>
      <c r="C2" s="1895"/>
      <c r="D2" s="1895"/>
      <c r="E2" s="1895"/>
      <c r="F2" s="1895"/>
      <c r="G2" s="1895"/>
      <c r="H2" s="1895"/>
      <c r="I2" s="435" t="s">
        <v>125</v>
      </c>
      <c r="J2" s="886"/>
      <c r="K2" s="887"/>
      <c r="L2" s="888" t="s">
        <v>4</v>
      </c>
      <c r="M2" s="1244"/>
    </row>
    <row r="3" spans="1:21" ht="27" customHeight="1" thickBot="1" x14ac:dyDescent="0.2">
      <c r="A3" s="1896" t="s">
        <v>184</v>
      </c>
      <c r="B3" s="1897"/>
      <c r="C3" s="1898" t="s">
        <v>185</v>
      </c>
      <c r="D3" s="1898"/>
      <c r="E3" s="1898" t="s">
        <v>186</v>
      </c>
      <c r="F3" s="1898"/>
      <c r="G3" s="1899" t="s">
        <v>187</v>
      </c>
      <c r="H3" s="1898" t="s">
        <v>77</v>
      </c>
      <c r="I3" s="1898"/>
      <c r="J3" s="1900" t="s">
        <v>188</v>
      </c>
      <c r="K3" s="1900"/>
      <c r="L3" s="1901" t="s">
        <v>56</v>
      </c>
      <c r="M3" s="1244"/>
    </row>
    <row r="4" spans="1:21" ht="27" customHeight="1" thickTop="1" thickBot="1" x14ac:dyDescent="0.2">
      <c r="A4" s="889"/>
      <c r="B4" s="436" t="s">
        <v>189</v>
      </c>
      <c r="C4" s="890"/>
      <c r="D4" s="437" t="s">
        <v>83</v>
      </c>
      <c r="E4" s="890" t="s">
        <v>190</v>
      </c>
      <c r="F4" s="438" t="s">
        <v>83</v>
      </c>
      <c r="G4" s="1899"/>
      <c r="H4" s="891"/>
      <c r="I4" s="437" t="s">
        <v>191</v>
      </c>
      <c r="J4" s="1900"/>
      <c r="K4" s="1900"/>
      <c r="L4" s="1901"/>
      <c r="M4" s="1244"/>
      <c r="O4" s="1245" t="s">
        <v>438</v>
      </c>
    </row>
    <row r="5" spans="1:21" ht="27" customHeight="1" thickTop="1" x14ac:dyDescent="0.15">
      <c r="A5" s="1872"/>
      <c r="B5" s="439" t="s">
        <v>1109</v>
      </c>
      <c r="C5" s="1889"/>
      <c r="D5" s="1889"/>
      <c r="E5" s="1205" t="s">
        <v>1110</v>
      </c>
      <c r="F5" s="1206"/>
      <c r="G5" s="893"/>
      <c r="H5" s="894"/>
      <c r="I5" s="440"/>
      <c r="J5" s="441"/>
      <c r="K5" s="440"/>
      <c r="L5" s="895"/>
      <c r="M5" s="1244"/>
      <c r="O5" s="1319" t="s">
        <v>439</v>
      </c>
      <c r="Q5" s="1246" t="s">
        <v>440</v>
      </c>
      <c r="R5" s="1246" t="s">
        <v>441</v>
      </c>
      <c r="S5" s="1246" t="s">
        <v>442</v>
      </c>
      <c r="T5" s="1246" t="s">
        <v>443</v>
      </c>
    </row>
    <row r="6" spans="1:21" ht="27" customHeight="1" x14ac:dyDescent="0.15">
      <c r="A6" s="1872"/>
      <c r="B6" s="442" t="s">
        <v>192</v>
      </c>
      <c r="C6" s="896"/>
      <c r="D6" s="316" t="str">
        <f>IF(C5="","",IF(C5="미래목","ha","본/ha"))</f>
        <v/>
      </c>
      <c r="E6" s="1209">
        <f>IF(C5="제거대상목",R6,R7)</f>
        <v>1</v>
      </c>
      <c r="F6" s="455" t="str">
        <f>IF(C5=Q7,"인/ha","인/100본당")</f>
        <v>인/100본당</v>
      </c>
      <c r="G6" s="898">
        <f>IF(O5="적용",IF(C5="미래목",1,ROUND(C6*E6/100,2)),0)</f>
        <v>0</v>
      </c>
      <c r="H6" s="899"/>
      <c r="I6" s="316" t="s">
        <v>194</v>
      </c>
      <c r="J6" s="900">
        <f>$D$129</f>
        <v>0</v>
      </c>
      <c r="K6" s="316" t="s">
        <v>87</v>
      </c>
      <c r="L6" s="901">
        <f>ROUNDDOWN((G6*H6)*(1+J6%),0)</f>
        <v>0</v>
      </c>
      <c r="M6" s="1244"/>
      <c r="Q6" s="1246" t="s">
        <v>444</v>
      </c>
      <c r="R6" s="1246">
        <v>0.4</v>
      </c>
      <c r="S6" s="1246" t="s">
        <v>445</v>
      </c>
      <c r="T6" s="1246">
        <v>0.17</v>
      </c>
    </row>
    <row r="7" spans="1:21" ht="27" customHeight="1" x14ac:dyDescent="0.15">
      <c r="A7" s="1872"/>
      <c r="B7" s="442" t="s">
        <v>195</v>
      </c>
      <c r="C7" s="898"/>
      <c r="D7" s="316"/>
      <c r="E7" s="1209"/>
      <c r="F7" s="1207"/>
      <c r="G7" s="898"/>
      <c r="H7" s="899"/>
      <c r="I7" s="316"/>
      <c r="J7" s="902"/>
      <c r="K7" s="444"/>
      <c r="L7" s="903"/>
      <c r="M7" s="1244"/>
      <c r="Q7" s="1246" t="s">
        <v>446</v>
      </c>
      <c r="R7" s="1246">
        <v>1</v>
      </c>
      <c r="S7" s="1246" t="s">
        <v>447</v>
      </c>
      <c r="T7" s="1246">
        <v>0.5</v>
      </c>
    </row>
    <row r="8" spans="1:21" ht="27" customHeight="1" x14ac:dyDescent="0.15">
      <c r="A8" s="1872"/>
      <c r="B8" s="1212" t="s">
        <v>671</v>
      </c>
      <c r="C8" s="904">
        <f>IF(C5="미래목",$F$5,$C$6)</f>
        <v>0</v>
      </c>
      <c r="D8" s="316" t="s">
        <v>196</v>
      </c>
      <c r="E8" s="1209">
        <f>IF(C5="제거대상목",T6,T7)</f>
        <v>0.5</v>
      </c>
      <c r="F8" s="455" t="s">
        <v>197</v>
      </c>
      <c r="G8" s="898">
        <f>IF(O5="적용",ROUND(C8*(E8/100),2),0)</f>
        <v>0</v>
      </c>
      <c r="H8" s="899"/>
      <c r="I8" s="316" t="str">
        <f>IF(C5="제거대상목",S6,S7)</f>
        <v>황색페인트</v>
      </c>
      <c r="J8" s="445"/>
      <c r="K8" s="444"/>
      <c r="L8" s="905">
        <f>ROUNDDOWN(G8*H8,0)</f>
        <v>0</v>
      </c>
      <c r="M8" s="1244"/>
    </row>
    <row r="9" spans="1:21" ht="27" customHeight="1" x14ac:dyDescent="0.15">
      <c r="A9" s="1872"/>
      <c r="B9" s="446" t="s">
        <v>198</v>
      </c>
      <c r="C9" s="906">
        <f>L8</f>
        <v>0</v>
      </c>
      <c r="D9" s="325" t="s">
        <v>199</v>
      </c>
      <c r="E9" s="1210">
        <v>10</v>
      </c>
      <c r="F9" s="1208" t="s">
        <v>87</v>
      </c>
      <c r="G9" s="908"/>
      <c r="H9" s="909"/>
      <c r="I9" s="325"/>
      <c r="J9" s="448"/>
      <c r="K9" s="447"/>
      <c r="L9" s="910">
        <f>ROUNDDOWN(C9*E9%,0)</f>
        <v>0</v>
      </c>
      <c r="M9" s="1244"/>
    </row>
    <row r="10" spans="1:21" ht="27" customHeight="1" x14ac:dyDescent="0.15">
      <c r="A10" s="1872"/>
      <c r="B10" s="449" t="s">
        <v>200</v>
      </c>
      <c r="C10" s="911"/>
      <c r="D10" s="440"/>
      <c r="E10" s="1211"/>
      <c r="F10" s="450"/>
      <c r="G10" s="911"/>
      <c r="H10" s="913"/>
      <c r="I10" s="440"/>
      <c r="J10" s="441"/>
      <c r="K10" s="450"/>
      <c r="L10" s="895"/>
      <c r="M10" s="1244"/>
      <c r="O10" s="1319" t="s">
        <v>439</v>
      </c>
    </row>
    <row r="11" spans="1:21" ht="27" customHeight="1" x14ac:dyDescent="0.15">
      <c r="A11" s="1872"/>
      <c r="B11" s="451" t="s">
        <v>192</v>
      </c>
      <c r="C11" s="914"/>
      <c r="D11" s="316" t="s">
        <v>4</v>
      </c>
      <c r="E11" s="897">
        <v>0.2</v>
      </c>
      <c r="F11" s="316" t="s">
        <v>193</v>
      </c>
      <c r="G11" s="898">
        <f>IF(O10="적용",ROUND(C11*E11,2),0)</f>
        <v>0</v>
      </c>
      <c r="H11" s="899"/>
      <c r="I11" s="316" t="s">
        <v>201</v>
      </c>
      <c r="J11" s="900">
        <f>$E$129</f>
        <v>0</v>
      </c>
      <c r="K11" s="316" t="s">
        <v>87</v>
      </c>
      <c r="L11" s="901">
        <f>ROUNDDOWN((G11*H11)*(1+J11%),0)</f>
        <v>0</v>
      </c>
      <c r="M11" s="1244"/>
    </row>
    <row r="12" spans="1:21" ht="27" customHeight="1" x14ac:dyDescent="0.15">
      <c r="A12" s="1872"/>
      <c r="B12" s="451" t="s">
        <v>195</v>
      </c>
      <c r="C12" s="915"/>
      <c r="D12" s="316"/>
      <c r="E12" s="897"/>
      <c r="F12" s="444"/>
      <c r="G12" s="898"/>
      <c r="H12" s="899"/>
      <c r="I12" s="316"/>
      <c r="J12" s="445"/>
      <c r="K12" s="444"/>
      <c r="L12" s="903"/>
      <c r="M12" s="1244"/>
    </row>
    <row r="13" spans="1:21" ht="27" customHeight="1" x14ac:dyDescent="0.15">
      <c r="A13" s="1872"/>
      <c r="B13" s="451" t="s">
        <v>448</v>
      </c>
      <c r="C13" s="916">
        <v>1</v>
      </c>
      <c r="D13" s="316" t="s">
        <v>4</v>
      </c>
      <c r="E13" s="897">
        <v>0.2</v>
      </c>
      <c r="F13" s="316" t="s">
        <v>449</v>
      </c>
      <c r="G13" s="898">
        <f>IF(O10="적용",ROUND(C13*E13,2),0)</f>
        <v>0.2</v>
      </c>
      <c r="H13" s="899"/>
      <c r="I13" s="316" t="s">
        <v>450</v>
      </c>
      <c r="J13" s="445"/>
      <c r="K13" s="444"/>
      <c r="L13" s="903">
        <f>ROUNDDOWN(G13*H13,0)</f>
        <v>0</v>
      </c>
      <c r="M13" s="1244"/>
    </row>
    <row r="14" spans="1:21" ht="27" customHeight="1" x14ac:dyDescent="0.15">
      <c r="A14" s="1872"/>
      <c r="B14" s="452" t="s">
        <v>198</v>
      </c>
      <c r="C14" s="906">
        <f>L13</f>
        <v>0</v>
      </c>
      <c r="D14" s="325" t="s">
        <v>199</v>
      </c>
      <c r="E14" s="907">
        <v>5</v>
      </c>
      <c r="F14" s="325" t="s">
        <v>87</v>
      </c>
      <c r="G14" s="908"/>
      <c r="H14" s="909"/>
      <c r="I14" s="325"/>
      <c r="J14" s="453"/>
      <c r="K14" s="447"/>
      <c r="L14" s="910">
        <f>ROUNDDOWN(C14*E14%,0)</f>
        <v>0</v>
      </c>
      <c r="M14" s="1244"/>
    </row>
    <row r="15" spans="1:21" ht="27" customHeight="1" x14ac:dyDescent="0.15">
      <c r="A15" s="1872"/>
      <c r="B15" s="439" t="s">
        <v>202</v>
      </c>
      <c r="C15" s="911"/>
      <c r="D15" s="440"/>
      <c r="E15" s="917"/>
      <c r="F15" s="454"/>
      <c r="G15" s="911"/>
      <c r="H15" s="913"/>
      <c r="I15" s="440"/>
      <c r="J15" s="918"/>
      <c r="K15" s="440"/>
      <c r="L15" s="895"/>
      <c r="M15" s="1244"/>
      <c r="O15" s="1319" t="s">
        <v>439</v>
      </c>
      <c r="Q15" s="1246" t="s">
        <v>440</v>
      </c>
      <c r="R15" s="1246" t="s">
        <v>451</v>
      </c>
      <c r="S15" s="1246" t="s">
        <v>452</v>
      </c>
      <c r="T15" s="1246" t="s">
        <v>453</v>
      </c>
      <c r="U15" s="1246" t="s">
        <v>664</v>
      </c>
    </row>
    <row r="16" spans="1:21" ht="27" customHeight="1" x14ac:dyDescent="0.15">
      <c r="A16" s="1872"/>
      <c r="B16" s="442" t="s">
        <v>192</v>
      </c>
      <c r="C16" s="919"/>
      <c r="D16" s="316" t="s">
        <v>203</v>
      </c>
      <c r="E16" s="920">
        <v>1</v>
      </c>
      <c r="F16" s="316" t="s">
        <v>204</v>
      </c>
      <c r="G16" s="898">
        <f>IF(O15="적용",ROUND(C16*E16,2),0)</f>
        <v>0</v>
      </c>
      <c r="H16" s="899"/>
      <c r="I16" s="316" t="s">
        <v>201</v>
      </c>
      <c r="J16" s="900">
        <f>$F$129</f>
        <v>0</v>
      </c>
      <c r="K16" s="455" t="s">
        <v>87</v>
      </c>
      <c r="L16" s="921">
        <f>ROUNDDOWN((G16*H16)*(1+J16%),0)</f>
        <v>0</v>
      </c>
      <c r="M16" s="1244"/>
      <c r="Q16" s="1246" t="s">
        <v>454</v>
      </c>
      <c r="R16" s="1246">
        <v>0.5</v>
      </c>
      <c r="S16" s="1246" t="s">
        <v>205</v>
      </c>
      <c r="T16" s="1246" t="s">
        <v>455</v>
      </c>
      <c r="U16" s="1247">
        <v>0.05</v>
      </c>
    </row>
    <row r="17" spans="1:22" ht="27" customHeight="1" x14ac:dyDescent="0.15">
      <c r="A17" s="1872"/>
      <c r="B17" s="442" t="s">
        <v>195</v>
      </c>
      <c r="C17" s="922"/>
      <c r="D17" s="316"/>
      <c r="E17" s="923"/>
      <c r="F17" s="444"/>
      <c r="G17" s="898"/>
      <c r="H17" s="899"/>
      <c r="I17" s="316"/>
      <c r="J17" s="445"/>
      <c r="K17" s="444"/>
      <c r="L17" s="903"/>
      <c r="M17" s="1244"/>
      <c r="Q17" s="1248" t="s">
        <v>456</v>
      </c>
      <c r="R17" s="1248">
        <v>0.6</v>
      </c>
      <c r="S17" s="1248" t="s">
        <v>457</v>
      </c>
      <c r="T17" s="1248" t="s">
        <v>458</v>
      </c>
      <c r="U17" s="1249">
        <v>0</v>
      </c>
    </row>
    <row r="18" spans="1:22" ht="27" customHeight="1" x14ac:dyDescent="0.15">
      <c r="A18" s="1872"/>
      <c r="B18" s="1314"/>
      <c r="C18" s="924">
        <f>C16</f>
        <v>0</v>
      </c>
      <c r="D18" s="316" t="s">
        <v>203</v>
      </c>
      <c r="E18" s="920">
        <f>IF(B18=Q16,R16,R17)</f>
        <v>0.6</v>
      </c>
      <c r="F18" s="316" t="str">
        <f>IF(B18=Q16,S16,S17)</f>
        <v>롤/km</v>
      </c>
      <c r="G18" s="898">
        <f>IF(O15="적용",ROUND(C18*E18,2),0)</f>
        <v>0</v>
      </c>
      <c r="H18" s="899"/>
      <c r="I18" s="316" t="str">
        <f>IF(B18=Q16,T16,T17)</f>
        <v>백색마킹테이프</v>
      </c>
      <c r="J18" s="444"/>
      <c r="K18" s="925"/>
      <c r="L18" s="921">
        <f>ROUNDDOWN(G18*H18,0)</f>
        <v>0</v>
      </c>
      <c r="M18" s="1244"/>
    </row>
    <row r="19" spans="1:22" ht="27" customHeight="1" x14ac:dyDescent="0.15">
      <c r="A19" s="1872"/>
      <c r="B19" s="452" t="s">
        <v>198</v>
      </c>
      <c r="C19" s="906">
        <f>L18</f>
        <v>0</v>
      </c>
      <c r="D19" s="325" t="s">
        <v>199</v>
      </c>
      <c r="E19" s="907">
        <f>IF(ISERROR(VLOOKUP($B$18,$Q$16:$U$17,5,FALSE)),0,VLOOKUP($B$18,$Q$16:$U$17,5,FALSE))*100</f>
        <v>0</v>
      </c>
      <c r="F19" s="325" t="s">
        <v>87</v>
      </c>
      <c r="G19" s="926"/>
      <c r="H19" s="927"/>
      <c r="I19" s="325"/>
      <c r="J19" s="325"/>
      <c r="K19" s="928"/>
      <c r="L19" s="929">
        <f>ROUNDDOWN(C19*E19%,0)</f>
        <v>0</v>
      </c>
      <c r="M19" s="1244"/>
    </row>
    <row r="20" spans="1:22" ht="27" customHeight="1" x14ac:dyDescent="0.15">
      <c r="A20" s="1872"/>
      <c r="B20" s="439" t="s">
        <v>206</v>
      </c>
      <c r="C20" s="911"/>
      <c r="D20" s="440"/>
      <c r="E20" s="912"/>
      <c r="F20" s="440"/>
      <c r="G20" s="911"/>
      <c r="H20" s="913"/>
      <c r="I20" s="440"/>
      <c r="J20" s="441"/>
      <c r="K20" s="450"/>
      <c r="L20" s="895"/>
      <c r="M20" s="1244"/>
      <c r="O20" s="1319" t="s">
        <v>439</v>
      </c>
    </row>
    <row r="21" spans="1:22" ht="27" customHeight="1" x14ac:dyDescent="0.15">
      <c r="A21" s="1872"/>
      <c r="B21" s="449" t="s">
        <v>192</v>
      </c>
      <c r="C21" s="930"/>
      <c r="D21" s="312"/>
      <c r="E21" s="917"/>
      <c r="F21" s="454"/>
      <c r="G21" s="930"/>
      <c r="H21" s="931"/>
      <c r="I21" s="312"/>
      <c r="J21" s="456"/>
      <c r="K21" s="457"/>
      <c r="L21" s="932"/>
      <c r="M21" s="1244"/>
    </row>
    <row r="22" spans="1:22" ht="27" customHeight="1" x14ac:dyDescent="0.15">
      <c r="A22" s="1872"/>
      <c r="B22" s="442" t="s">
        <v>207</v>
      </c>
      <c r="C22" s="919"/>
      <c r="D22" s="316" t="s">
        <v>203</v>
      </c>
      <c r="E22" s="933">
        <v>2</v>
      </c>
      <c r="F22" s="316" t="s">
        <v>204</v>
      </c>
      <c r="G22" s="898">
        <f>IF(O20="적용",ROUND(C22*E22,2),0)</f>
        <v>0</v>
      </c>
      <c r="H22" s="899"/>
      <c r="I22" s="316" t="s">
        <v>459</v>
      </c>
      <c r="J22" s="900">
        <f>$G$129</f>
        <v>0</v>
      </c>
      <c r="K22" s="316" t="s">
        <v>87</v>
      </c>
      <c r="L22" s="921">
        <f>ROUNDDOWN((G22*H22)*(1+J22%),0)</f>
        <v>0</v>
      </c>
      <c r="M22" s="1250"/>
      <c r="N22" s="1251"/>
    </row>
    <row r="23" spans="1:22" ht="27" customHeight="1" x14ac:dyDescent="0.15">
      <c r="A23" s="1872"/>
      <c r="B23" s="442" t="s">
        <v>195</v>
      </c>
      <c r="C23" s="915"/>
      <c r="D23" s="316"/>
      <c r="E23" s="897"/>
      <c r="F23" s="444"/>
      <c r="G23" s="898"/>
      <c r="H23" s="899"/>
      <c r="I23" s="316"/>
      <c r="J23" s="445"/>
      <c r="K23" s="444"/>
      <c r="L23" s="903"/>
      <c r="M23" s="1244"/>
    </row>
    <row r="24" spans="1:22" ht="27" customHeight="1" x14ac:dyDescent="0.15">
      <c r="A24" s="1872"/>
      <c r="B24" s="442" t="s">
        <v>208</v>
      </c>
      <c r="C24" s="934">
        <f>G22</f>
        <v>0</v>
      </c>
      <c r="D24" s="1252" t="s">
        <v>460</v>
      </c>
      <c r="E24" s="935">
        <f>5.6/2</f>
        <v>2.8</v>
      </c>
      <c r="F24" s="936" t="s">
        <v>205</v>
      </c>
      <c r="G24" s="898">
        <f>IF(O20="적용",ROUND(C24*E24,2),0)</f>
        <v>0</v>
      </c>
      <c r="H24" s="899"/>
      <c r="I24" s="316" t="s">
        <v>461</v>
      </c>
      <c r="J24" s="308"/>
      <c r="K24" s="925"/>
      <c r="L24" s="921">
        <f>ROUNDDOWN(G24*H24,0)</f>
        <v>0</v>
      </c>
      <c r="M24" s="1244"/>
    </row>
    <row r="25" spans="1:22" ht="27" customHeight="1" x14ac:dyDescent="0.15">
      <c r="A25" s="1872"/>
      <c r="B25" s="458" t="s">
        <v>198</v>
      </c>
      <c r="C25" s="937">
        <f>L24</f>
        <v>0</v>
      </c>
      <c r="D25" s="319" t="s">
        <v>199</v>
      </c>
      <c r="E25" s="938">
        <v>95</v>
      </c>
      <c r="F25" s="319" t="s">
        <v>87</v>
      </c>
      <c r="G25" s="939"/>
      <c r="H25" s="940"/>
      <c r="I25" s="319"/>
      <c r="J25" s="319"/>
      <c r="K25" s="941"/>
      <c r="L25" s="942">
        <f>ROUNDDOWN(C25*E25%,0)</f>
        <v>0</v>
      </c>
      <c r="M25" s="1244"/>
    </row>
    <row r="26" spans="1:22" ht="27" customHeight="1" x14ac:dyDescent="0.15">
      <c r="A26" s="1872"/>
      <c r="B26" s="452" t="s">
        <v>209</v>
      </c>
      <c r="C26" s="943">
        <f>G22</f>
        <v>0</v>
      </c>
      <c r="D26" s="944" t="s">
        <v>210</v>
      </c>
      <c r="E26" s="945">
        <v>4.1999999999999997E-3</v>
      </c>
      <c r="F26" s="944" t="s">
        <v>211</v>
      </c>
      <c r="G26" s="926"/>
      <c r="H26" s="927"/>
      <c r="I26" s="325" t="s">
        <v>379</v>
      </c>
      <c r="J26" s="325"/>
      <c r="K26" s="928"/>
      <c r="L26" s="929">
        <f>ROUNDDOWN(C26*E26*H26,0)</f>
        <v>0</v>
      </c>
      <c r="M26" s="1244"/>
    </row>
    <row r="27" spans="1:22" ht="27" customHeight="1" x14ac:dyDescent="0.15">
      <c r="A27" s="1872"/>
      <c r="B27" s="1632" t="s">
        <v>212</v>
      </c>
      <c r="C27" s="1633"/>
      <c r="D27" s="1322"/>
      <c r="E27" s="1634"/>
      <c r="F27" s="1322"/>
      <c r="G27" s="1323"/>
      <c r="H27" s="1324"/>
      <c r="I27" s="1322"/>
      <c r="J27" s="1325"/>
      <c r="K27" s="1326"/>
      <c r="L27" s="1327"/>
      <c r="M27" s="1244"/>
      <c r="O27" s="1319" t="s">
        <v>439</v>
      </c>
      <c r="Q27" s="1253" t="s">
        <v>1111</v>
      </c>
      <c r="R27" s="1253" t="s">
        <v>1112</v>
      </c>
      <c r="S27" s="1253" t="s">
        <v>696</v>
      </c>
      <c r="T27" s="1253" t="s">
        <v>83</v>
      </c>
      <c r="U27" s="1253" t="s">
        <v>697</v>
      </c>
      <c r="V27" s="1253" t="s">
        <v>698</v>
      </c>
    </row>
    <row r="28" spans="1:22" ht="27" customHeight="1" x14ac:dyDescent="0.15">
      <c r="A28" s="1872"/>
      <c r="B28" s="439" t="s">
        <v>1113</v>
      </c>
      <c r="C28" s="1881" t="str">
        <f>S28</f>
        <v>낫</v>
      </c>
      <c r="D28" s="1882"/>
      <c r="E28" s="1635" t="s">
        <v>1114</v>
      </c>
      <c r="F28" s="1636"/>
      <c r="G28" s="1636"/>
      <c r="H28" s="1636"/>
      <c r="I28" s="1636"/>
      <c r="J28" s="1636"/>
      <c r="K28" s="1636"/>
      <c r="L28" s="1637"/>
      <c r="M28" s="1244"/>
      <c r="O28" s="1319" t="s">
        <v>439</v>
      </c>
      <c r="Q28" s="1254" t="s">
        <v>1115</v>
      </c>
      <c r="R28" s="1248"/>
      <c r="S28" s="1255" t="s">
        <v>699</v>
      </c>
      <c r="T28" s="1255" t="s">
        <v>222</v>
      </c>
      <c r="U28" s="1255" t="s">
        <v>201</v>
      </c>
      <c r="V28" s="1256">
        <v>7.0000000000000007E-2</v>
      </c>
    </row>
    <row r="29" spans="1:22" ht="27" customHeight="1" x14ac:dyDescent="0.15">
      <c r="A29" s="1872"/>
      <c r="B29" s="442" t="s">
        <v>192</v>
      </c>
      <c r="C29" s="1638"/>
      <c r="D29" s="316" t="s">
        <v>1116</v>
      </c>
      <c r="E29" s="1639">
        <f>V28</f>
        <v>7.0000000000000007E-2</v>
      </c>
      <c r="F29" s="936" t="s">
        <v>1117</v>
      </c>
      <c r="G29" s="898">
        <f>IF(O28="적용",ROUND(C29*E29/100,2),0)</f>
        <v>0</v>
      </c>
      <c r="H29" s="1640"/>
      <c r="I29" s="946" t="s">
        <v>1118</v>
      </c>
      <c r="J29" s="900">
        <f>$H$129</f>
        <v>0</v>
      </c>
      <c r="K29" s="316" t="s">
        <v>87</v>
      </c>
      <c r="L29" s="921">
        <f>ROUNDDOWN((G29*H29)*(1+J29%),0)</f>
        <v>0</v>
      </c>
      <c r="M29" s="1244"/>
      <c r="O29" s="1237"/>
      <c r="Q29" s="1254" t="s">
        <v>1119</v>
      </c>
      <c r="R29" s="1248"/>
      <c r="S29" s="1255" t="s">
        <v>1120</v>
      </c>
      <c r="T29" s="1255" t="s">
        <v>222</v>
      </c>
      <c r="U29" s="1255" t="s">
        <v>201</v>
      </c>
      <c r="V29" s="1256">
        <v>0.2</v>
      </c>
    </row>
    <row r="30" spans="1:22" ht="27" customHeight="1" x14ac:dyDescent="0.15">
      <c r="A30" s="1872"/>
      <c r="B30" s="439" t="s">
        <v>1121</v>
      </c>
      <c r="C30" s="1881" t="str">
        <f>S29</f>
        <v>괭이,도끼 등</v>
      </c>
      <c r="D30" s="1882"/>
      <c r="E30" s="1878" t="s">
        <v>1122</v>
      </c>
      <c r="F30" s="1879"/>
      <c r="G30" s="1879"/>
      <c r="H30" s="1879"/>
      <c r="I30" s="1879"/>
      <c r="J30" s="1879"/>
      <c r="K30" s="1879"/>
      <c r="L30" s="1880"/>
      <c r="M30" s="1244"/>
      <c r="O30" s="1319" t="s">
        <v>439</v>
      </c>
      <c r="Q30" s="1254" t="s">
        <v>1123</v>
      </c>
      <c r="R30" s="1248"/>
      <c r="S30" s="1255" t="s">
        <v>699</v>
      </c>
      <c r="T30" s="1255" t="s">
        <v>222</v>
      </c>
      <c r="U30" s="1255" t="s">
        <v>201</v>
      </c>
      <c r="V30" s="1256">
        <v>0.18</v>
      </c>
    </row>
    <row r="31" spans="1:22" ht="27" customHeight="1" x14ac:dyDescent="0.15">
      <c r="A31" s="1872"/>
      <c r="B31" s="1641" t="s">
        <v>192</v>
      </c>
      <c r="C31" s="1642"/>
      <c r="D31" s="1643" t="s">
        <v>1124</v>
      </c>
      <c r="E31" s="1644">
        <f>V29</f>
        <v>0.2</v>
      </c>
      <c r="F31" s="1645" t="s">
        <v>1125</v>
      </c>
      <c r="G31" s="1646">
        <f>IF(O30="적용",ROUND(C31*E31/100,2),0)</f>
        <v>0</v>
      </c>
      <c r="H31" s="1647"/>
      <c r="I31" s="1648" t="s">
        <v>1126</v>
      </c>
      <c r="J31" s="1649">
        <f>IF($H$115="",0,$H$115)+IF($H$120="",0,H$120)</f>
        <v>0</v>
      </c>
      <c r="K31" s="1643" t="s">
        <v>87</v>
      </c>
      <c r="L31" s="1650">
        <f>ROUNDDOWN((G31*H31)*(1+J31%),0)</f>
        <v>0</v>
      </c>
      <c r="M31" s="1244"/>
      <c r="O31" s="1237"/>
      <c r="Q31" s="1255" t="s">
        <v>1127</v>
      </c>
      <c r="R31" s="1255"/>
      <c r="S31" s="1255" t="s">
        <v>700</v>
      </c>
      <c r="T31" s="1255" t="s">
        <v>193</v>
      </c>
      <c r="U31" s="1255" t="s">
        <v>237</v>
      </c>
      <c r="V31" s="1256">
        <v>1.3</v>
      </c>
    </row>
    <row r="32" spans="1:22" ht="27" customHeight="1" x14ac:dyDescent="0.15">
      <c r="A32" s="1872"/>
      <c r="B32" s="1651" t="s">
        <v>1128</v>
      </c>
      <c r="C32" s="1881" t="str">
        <f>S30</f>
        <v>낫</v>
      </c>
      <c r="D32" s="1882"/>
      <c r="E32" s="1883"/>
      <c r="F32" s="1884"/>
      <c r="G32" s="1884"/>
      <c r="H32" s="1884"/>
      <c r="I32" s="1884"/>
      <c r="J32" s="1884"/>
      <c r="K32" s="1884"/>
      <c r="L32" s="1885"/>
      <c r="M32" s="1244"/>
      <c r="O32" s="1237"/>
      <c r="Q32" s="1255" t="s">
        <v>701</v>
      </c>
      <c r="R32" s="1255" t="s">
        <v>834</v>
      </c>
      <c r="S32" s="1255" t="s">
        <v>700</v>
      </c>
      <c r="T32" s="1255" t="s">
        <v>193</v>
      </c>
      <c r="U32" s="1255" t="s">
        <v>237</v>
      </c>
      <c r="V32" s="1256">
        <v>3.5</v>
      </c>
    </row>
    <row r="33" spans="1:30" ht="27" customHeight="1" x14ac:dyDescent="0.15">
      <c r="A33" s="1872"/>
      <c r="B33" s="1641" t="s">
        <v>192</v>
      </c>
      <c r="C33" s="1642"/>
      <c r="D33" s="1643" t="s">
        <v>1124</v>
      </c>
      <c r="E33" s="1644">
        <v>0.18</v>
      </c>
      <c r="F33" s="1645" t="s">
        <v>1125</v>
      </c>
      <c r="G33" s="1646">
        <f>IF((C27="둘레베기")*(O27="적용"),ROUND(C33*E33/100,2),0)</f>
        <v>0</v>
      </c>
      <c r="H33" s="1647"/>
      <c r="I33" s="1648" t="s">
        <v>1126</v>
      </c>
      <c r="J33" s="1649">
        <f>$H$129</f>
        <v>0</v>
      </c>
      <c r="K33" s="1643" t="s">
        <v>87</v>
      </c>
      <c r="L33" s="1650">
        <f>ROUNDDOWN((G33*H33)*(1+J33%),0)</f>
        <v>0</v>
      </c>
      <c r="M33" s="1244"/>
      <c r="O33" s="1237"/>
      <c r="Q33" s="1255" t="s">
        <v>701</v>
      </c>
      <c r="R33" s="1255" t="s">
        <v>835</v>
      </c>
      <c r="S33" s="1255" t="s">
        <v>700</v>
      </c>
      <c r="T33" s="1255" t="s">
        <v>193</v>
      </c>
      <c r="U33" s="1255" t="s">
        <v>237</v>
      </c>
      <c r="V33" s="1256">
        <v>4</v>
      </c>
    </row>
    <row r="34" spans="1:30" ht="27" customHeight="1" x14ac:dyDescent="0.15">
      <c r="A34" s="1872"/>
      <c r="B34" s="1652" t="s">
        <v>1129</v>
      </c>
      <c r="C34" s="1653" t="str">
        <f>S31</f>
        <v>예취기</v>
      </c>
      <c r="D34" s="1886"/>
      <c r="E34" s="1887"/>
      <c r="F34" s="1887"/>
      <c r="G34" s="1887"/>
      <c r="H34" s="1887"/>
      <c r="I34" s="1887"/>
      <c r="J34" s="1887"/>
      <c r="K34" s="1887"/>
      <c r="L34" s="1888"/>
      <c r="M34" s="1244"/>
      <c r="O34" s="1237"/>
      <c r="Q34" s="1255" t="s">
        <v>701</v>
      </c>
      <c r="R34" s="1255" t="s">
        <v>836</v>
      </c>
      <c r="S34" s="1255" t="s">
        <v>700</v>
      </c>
      <c r="T34" s="1255" t="s">
        <v>193</v>
      </c>
      <c r="U34" s="1255" t="s">
        <v>237</v>
      </c>
      <c r="V34" s="1256">
        <v>5</v>
      </c>
    </row>
    <row r="35" spans="1:30" ht="27" customHeight="1" x14ac:dyDescent="0.15">
      <c r="A35" s="1872"/>
      <c r="B35" s="442" t="s">
        <v>192</v>
      </c>
      <c r="C35" s="1654">
        <v>1</v>
      </c>
      <c r="D35" s="316" t="s">
        <v>1130</v>
      </c>
      <c r="E35" s="1639">
        <v>1.3</v>
      </c>
      <c r="F35" s="936" t="s">
        <v>1131</v>
      </c>
      <c r="G35" s="898">
        <f>IF((C27="줄베기")*(O27="적용"),ROUND(C35*E35,2),0)</f>
        <v>0</v>
      </c>
      <c r="H35" s="1640"/>
      <c r="I35" s="316" t="s">
        <v>237</v>
      </c>
      <c r="J35" s="900">
        <f>$H$129</f>
        <v>0</v>
      </c>
      <c r="K35" s="316" t="s">
        <v>87</v>
      </c>
      <c r="L35" s="921">
        <f>ROUNDDOWN((G35*H35)*(1+J35%),0)</f>
        <v>0</v>
      </c>
      <c r="M35" s="1244"/>
      <c r="O35" s="1237"/>
      <c r="Q35" s="1257"/>
      <c r="R35" s="1257"/>
      <c r="S35" s="1257"/>
      <c r="T35" s="1258"/>
      <c r="U35" s="1257"/>
      <c r="V35" s="1257"/>
    </row>
    <row r="36" spans="1:30" ht="27" customHeight="1" x14ac:dyDescent="0.15">
      <c r="A36" s="1872"/>
      <c r="B36" s="442" t="s">
        <v>195</v>
      </c>
      <c r="C36" s="1655"/>
      <c r="D36" s="316"/>
      <c r="E36" s="1639"/>
      <c r="F36" s="444"/>
      <c r="G36" s="898"/>
      <c r="H36" s="1640"/>
      <c r="I36" s="947"/>
      <c r="J36" s="445"/>
      <c r="K36" s="444"/>
      <c r="L36" s="903"/>
      <c r="M36" s="1244"/>
      <c r="O36" s="1237"/>
      <c r="Q36" s="1257"/>
      <c r="R36" s="1257"/>
      <c r="S36" s="1257"/>
      <c r="T36" s="1258"/>
      <c r="U36" s="1257"/>
      <c r="V36" s="1257"/>
    </row>
    <row r="37" spans="1:30" ht="27" customHeight="1" x14ac:dyDescent="0.15">
      <c r="A37" s="1872"/>
      <c r="B37" s="442" t="s">
        <v>208</v>
      </c>
      <c r="C37" s="916">
        <f>G35</f>
        <v>0</v>
      </c>
      <c r="D37" s="948" t="s">
        <v>193</v>
      </c>
      <c r="E37" s="1656">
        <v>5</v>
      </c>
      <c r="F37" s="936" t="s">
        <v>1132</v>
      </c>
      <c r="G37" s="898">
        <f>IF(O27="적용",ROUND(C37*E37,2),0)</f>
        <v>0</v>
      </c>
      <c r="H37" s="1640"/>
      <c r="I37" s="316" t="s">
        <v>1133</v>
      </c>
      <c r="J37" s="308"/>
      <c r="K37" s="925"/>
      <c r="L37" s="921">
        <f>ROUNDDOWN(G37*H37,0)</f>
        <v>0</v>
      </c>
      <c r="M37" s="1244"/>
      <c r="O37" s="1237"/>
      <c r="Q37" s="1257"/>
      <c r="R37" s="1257"/>
      <c r="S37" s="1257"/>
      <c r="T37" s="1258"/>
      <c r="U37" s="1257"/>
      <c r="V37" s="1257"/>
    </row>
    <row r="38" spans="1:30" ht="27" customHeight="1" x14ac:dyDescent="0.15">
      <c r="A38" s="1872"/>
      <c r="B38" s="458" t="s">
        <v>198</v>
      </c>
      <c r="C38" s="937">
        <f>L37</f>
        <v>0</v>
      </c>
      <c r="D38" s="936" t="s">
        <v>199</v>
      </c>
      <c r="E38" s="1639">
        <v>10</v>
      </c>
      <c r="F38" s="936" t="s">
        <v>87</v>
      </c>
      <c r="G38" s="939"/>
      <c r="H38" s="1657"/>
      <c r="I38" s="316"/>
      <c r="J38" s="319"/>
      <c r="K38" s="941"/>
      <c r="L38" s="942">
        <f>ROUNDDOWN(C38*E38%,0)</f>
        <v>0</v>
      </c>
      <c r="M38" s="1244"/>
      <c r="O38" s="1237"/>
      <c r="Q38" s="1257"/>
      <c r="R38" s="1257"/>
      <c r="S38" s="1257"/>
      <c r="T38" s="1258"/>
      <c r="U38" s="1257"/>
      <c r="V38" s="1257"/>
    </row>
    <row r="39" spans="1:30" ht="27" customHeight="1" x14ac:dyDescent="0.15">
      <c r="A39" s="1872"/>
      <c r="B39" s="452" t="s">
        <v>209</v>
      </c>
      <c r="C39" s="1658">
        <f>G35</f>
        <v>0</v>
      </c>
      <c r="D39" s="944" t="s">
        <v>1134</v>
      </c>
      <c r="E39" s="945">
        <v>8.3999999999999995E-3</v>
      </c>
      <c r="F39" s="944" t="s">
        <v>1135</v>
      </c>
      <c r="G39" s="926"/>
      <c r="H39" s="1659"/>
      <c r="I39" s="325" t="s">
        <v>1136</v>
      </c>
      <c r="J39" s="325"/>
      <c r="K39" s="928"/>
      <c r="L39" s="929">
        <f>ROUNDDOWN(C39*E39*H39,0)</f>
        <v>0</v>
      </c>
      <c r="M39" s="1244"/>
      <c r="O39" s="1237"/>
      <c r="Q39" s="1257"/>
      <c r="R39" s="1257"/>
      <c r="S39" s="1257"/>
      <c r="T39" s="1258"/>
      <c r="U39" s="1257"/>
      <c r="V39" s="1257"/>
    </row>
    <row r="40" spans="1:30" ht="27" customHeight="1" x14ac:dyDescent="0.15">
      <c r="A40" s="1872"/>
      <c r="B40" s="1660" t="s">
        <v>1137</v>
      </c>
      <c r="C40" s="1653" t="str">
        <f>S32</f>
        <v>예취기</v>
      </c>
      <c r="D40" s="1886" t="str">
        <f>IF($E$27="","","("&amp;$E$27&amp;")")</f>
        <v/>
      </c>
      <c r="E40" s="1887"/>
      <c r="F40" s="1887"/>
      <c r="G40" s="1887"/>
      <c r="H40" s="1887"/>
      <c r="I40" s="1887"/>
      <c r="J40" s="1887"/>
      <c r="K40" s="1887"/>
      <c r="L40" s="1888"/>
      <c r="M40" s="1244"/>
      <c r="Q40" s="1259"/>
      <c r="R40" s="1259"/>
      <c r="S40" s="1259"/>
      <c r="T40" s="1258"/>
      <c r="U40" s="1257"/>
      <c r="V40" s="1257"/>
      <c r="Y40" s="1237" t="s">
        <v>1138</v>
      </c>
      <c r="Z40" s="1237" t="s">
        <v>1139</v>
      </c>
      <c r="AA40" s="1237" t="s">
        <v>1140</v>
      </c>
      <c r="AB40" s="1237" t="s">
        <v>1141</v>
      </c>
    </row>
    <row r="41" spans="1:30" ht="27" customHeight="1" x14ac:dyDescent="0.15">
      <c r="A41" s="1872"/>
      <c r="B41" s="442" t="s">
        <v>192</v>
      </c>
      <c r="C41" s="1654">
        <v>1</v>
      </c>
      <c r="D41" s="316" t="s">
        <v>1130</v>
      </c>
      <c r="E41" s="1639">
        <f>IF(E27=R32,V32,IF(E27=R33,V33,IF(E27=R34,V34,0)))</f>
        <v>0</v>
      </c>
      <c r="F41" s="936" t="s">
        <v>1131</v>
      </c>
      <c r="G41" s="898">
        <f>IF(($C$27="모두베기")*($O$27="적용"),ROUND(C41*E41,2),0)</f>
        <v>0</v>
      </c>
      <c r="H41" s="1640"/>
      <c r="I41" s="316" t="s">
        <v>237</v>
      </c>
      <c r="J41" s="900">
        <f>$H$129</f>
        <v>0</v>
      </c>
      <c r="K41" s="316" t="s">
        <v>87</v>
      </c>
      <c r="L41" s="921">
        <f>ROUNDDOWN((G41*H41)*(1+J41%),0)</f>
        <v>0</v>
      </c>
      <c r="M41" s="1244"/>
      <c r="Q41" s="1259"/>
      <c r="R41" s="1259"/>
      <c r="S41" s="1259"/>
      <c r="T41" s="1258"/>
      <c r="U41" s="1257"/>
      <c r="V41" s="1257"/>
      <c r="Y41" s="1260" t="s">
        <v>1142</v>
      </c>
      <c r="Z41" s="1260" t="s">
        <v>1143</v>
      </c>
      <c r="AA41" s="1246" t="str">
        <f t="shared" ref="AA41:AA89" si="0">Y41&amp;Z41</f>
        <v>소나무0-1m</v>
      </c>
      <c r="AB41" s="1260">
        <v>0.3</v>
      </c>
    </row>
    <row r="42" spans="1:30" ht="27" customHeight="1" x14ac:dyDescent="0.15">
      <c r="A42" s="1872"/>
      <c r="B42" s="442" t="s">
        <v>195</v>
      </c>
      <c r="C42" s="1655"/>
      <c r="D42" s="316"/>
      <c r="E42" s="1639"/>
      <c r="F42" s="444"/>
      <c r="G42" s="898"/>
      <c r="H42" s="1640"/>
      <c r="I42" s="947"/>
      <c r="J42" s="445"/>
      <c r="K42" s="444"/>
      <c r="L42" s="903"/>
      <c r="M42" s="1244"/>
      <c r="Y42" s="1260" t="s">
        <v>1142</v>
      </c>
      <c r="Z42" s="1260" t="s">
        <v>1144</v>
      </c>
      <c r="AA42" s="1246" t="str">
        <f t="shared" si="0"/>
        <v>소나무0-2m</v>
      </c>
      <c r="AB42" s="1260">
        <v>0.6</v>
      </c>
    </row>
    <row r="43" spans="1:30" ht="27" customHeight="1" x14ac:dyDescent="0.15">
      <c r="A43" s="1872"/>
      <c r="B43" s="442" t="s">
        <v>208</v>
      </c>
      <c r="C43" s="916">
        <f>G41</f>
        <v>0</v>
      </c>
      <c r="D43" s="948" t="s">
        <v>193</v>
      </c>
      <c r="E43" s="1656">
        <v>5</v>
      </c>
      <c r="F43" s="936" t="s">
        <v>213</v>
      </c>
      <c r="G43" s="898">
        <f>IF(O27="적용",ROUND(C43*E43,2),0)</f>
        <v>0</v>
      </c>
      <c r="H43" s="1640"/>
      <c r="I43" s="316" t="s">
        <v>1133</v>
      </c>
      <c r="J43" s="308"/>
      <c r="K43" s="925"/>
      <c r="L43" s="921">
        <f>ROUNDDOWN(G43*H43,0)</f>
        <v>0</v>
      </c>
      <c r="M43" s="1244"/>
      <c r="R43" s="1246" t="s">
        <v>1145</v>
      </c>
      <c r="S43" s="1246" t="s">
        <v>1145</v>
      </c>
      <c r="T43" s="1246" t="s">
        <v>1146</v>
      </c>
      <c r="U43" s="1246" t="s">
        <v>1147</v>
      </c>
      <c r="Y43" s="1260" t="s">
        <v>1142</v>
      </c>
      <c r="Z43" s="1260" t="s">
        <v>1148</v>
      </c>
      <c r="AA43" s="1246" t="str">
        <f t="shared" si="0"/>
        <v>소나무0-4m</v>
      </c>
      <c r="AB43" s="1260">
        <v>1.4</v>
      </c>
    </row>
    <row r="44" spans="1:30" ht="27" customHeight="1" x14ac:dyDescent="0.15">
      <c r="A44" s="1872"/>
      <c r="B44" s="458" t="s">
        <v>198</v>
      </c>
      <c r="C44" s="937">
        <f>L43</f>
        <v>0</v>
      </c>
      <c r="D44" s="936" t="s">
        <v>199</v>
      </c>
      <c r="E44" s="1639">
        <v>10</v>
      </c>
      <c r="F44" s="936" t="s">
        <v>87</v>
      </c>
      <c r="G44" s="939"/>
      <c r="H44" s="1657"/>
      <c r="I44" s="316"/>
      <c r="J44" s="319"/>
      <c r="K44" s="941"/>
      <c r="L44" s="942">
        <f>ROUNDDOWN(C44*E44%,0)</f>
        <v>0</v>
      </c>
      <c r="M44" s="1244"/>
      <c r="Q44" s="1246" t="s">
        <v>1149</v>
      </c>
      <c r="R44" s="1246" t="s">
        <v>1149</v>
      </c>
      <c r="S44" s="1246" t="s">
        <v>1150</v>
      </c>
      <c r="T44" s="1246">
        <v>3.9</v>
      </c>
      <c r="U44" s="1246" t="s">
        <v>1151</v>
      </c>
      <c r="Y44" s="1260" t="s">
        <v>1142</v>
      </c>
      <c r="Z44" s="1260" t="s">
        <v>1152</v>
      </c>
      <c r="AA44" s="1246" t="str">
        <f t="shared" si="0"/>
        <v>소나무0-6m</v>
      </c>
      <c r="AB44" s="1260">
        <v>2.4</v>
      </c>
    </row>
    <row r="45" spans="1:30" ht="27" customHeight="1" x14ac:dyDescent="0.15">
      <c r="A45" s="1872"/>
      <c r="B45" s="452" t="s">
        <v>209</v>
      </c>
      <c r="C45" s="1658">
        <f>G41</f>
        <v>0</v>
      </c>
      <c r="D45" s="944" t="s">
        <v>1153</v>
      </c>
      <c r="E45" s="945">
        <v>8.3999999999999995E-3</v>
      </c>
      <c r="F45" s="944" t="s">
        <v>1135</v>
      </c>
      <c r="G45" s="926"/>
      <c r="H45" s="1659"/>
      <c r="I45" s="325" t="s">
        <v>1136</v>
      </c>
      <c r="J45" s="325"/>
      <c r="K45" s="928"/>
      <c r="L45" s="929">
        <f>ROUNDDOWN(C45*E45*H45,0)</f>
        <v>0</v>
      </c>
      <c r="M45" s="1244"/>
      <c r="Q45" s="1246" t="s">
        <v>1154</v>
      </c>
      <c r="R45" s="1246" t="s">
        <v>1149</v>
      </c>
      <c r="S45" s="1246" t="s">
        <v>1155</v>
      </c>
      <c r="T45" s="1246">
        <v>5.4</v>
      </c>
      <c r="U45" s="1246" t="s">
        <v>1151</v>
      </c>
      <c r="Y45" s="1260" t="s">
        <v>1142</v>
      </c>
      <c r="Z45" s="1260" t="s">
        <v>1156</v>
      </c>
      <c r="AA45" s="1246" t="str">
        <f t="shared" si="0"/>
        <v>소나무2-4m</v>
      </c>
      <c r="AB45" s="1260">
        <v>0.8</v>
      </c>
    </row>
    <row r="46" spans="1:30" ht="27" customHeight="1" x14ac:dyDescent="0.15">
      <c r="A46" s="1872"/>
      <c r="B46" s="459" t="s">
        <v>214</v>
      </c>
      <c r="C46" s="1259"/>
      <c r="D46" s="1259"/>
      <c r="E46" s="1261"/>
      <c r="F46" s="1262"/>
      <c r="G46" s="949"/>
      <c r="H46" s="913"/>
      <c r="I46" s="950"/>
      <c r="J46" s="461"/>
      <c r="K46" s="461"/>
      <c r="L46" s="951"/>
      <c r="M46" s="1244"/>
      <c r="O46" s="1319" t="s">
        <v>439</v>
      </c>
      <c r="Q46" s="1246" t="s">
        <v>1157</v>
      </c>
      <c r="R46" s="1246" t="s">
        <v>1149</v>
      </c>
      <c r="S46" s="1246" t="s">
        <v>1158</v>
      </c>
      <c r="T46" s="1246">
        <v>7</v>
      </c>
      <c r="U46" s="1246" t="s">
        <v>1151</v>
      </c>
      <c r="Y46" s="1260" t="s">
        <v>1142</v>
      </c>
      <c r="Z46" s="1260" t="s">
        <v>1159</v>
      </c>
      <c r="AA46" s="1246" t="str">
        <f t="shared" si="0"/>
        <v>소나무2-6m</v>
      </c>
      <c r="AB46" s="1260">
        <v>1.8</v>
      </c>
    </row>
    <row r="47" spans="1:30" ht="27" customHeight="1" x14ac:dyDescent="0.15">
      <c r="A47" s="1872"/>
      <c r="B47" s="442" t="s">
        <v>192</v>
      </c>
      <c r="C47" s="922"/>
      <c r="D47" s="316"/>
      <c r="E47" s="923"/>
      <c r="F47" s="444"/>
      <c r="G47" s="897"/>
      <c r="H47" s="899"/>
      <c r="I47" s="316"/>
      <c r="J47" s="899"/>
      <c r="K47" s="316"/>
      <c r="L47" s="1263"/>
      <c r="M47" s="1244"/>
      <c r="Q47" s="1248" t="s">
        <v>1160</v>
      </c>
      <c r="R47" s="1246" t="s">
        <v>1149</v>
      </c>
      <c r="S47" s="1246" t="s">
        <v>1161</v>
      </c>
      <c r="T47" s="1246">
        <v>8.6</v>
      </c>
      <c r="U47" s="1246" t="s">
        <v>1151</v>
      </c>
      <c r="Y47" s="1260" t="s">
        <v>1142</v>
      </c>
      <c r="Z47" s="1260" t="s">
        <v>1162</v>
      </c>
      <c r="AA47" s="1246" t="str">
        <f t="shared" si="0"/>
        <v>소나무4-6m</v>
      </c>
      <c r="AB47" s="1260">
        <v>1</v>
      </c>
    </row>
    <row r="48" spans="1:30" ht="27" customHeight="1" x14ac:dyDescent="0.15">
      <c r="A48" s="1872"/>
      <c r="B48" s="442"/>
      <c r="C48" s="952"/>
      <c r="D48" s="316" t="s">
        <v>4</v>
      </c>
      <c r="E48" s="897">
        <v>0</v>
      </c>
      <c r="F48" s="316" t="s">
        <v>193</v>
      </c>
      <c r="G48" s="898">
        <v>0</v>
      </c>
      <c r="H48" s="899"/>
      <c r="I48" s="1661" t="s">
        <v>1163</v>
      </c>
      <c r="J48" s="953">
        <v>0</v>
      </c>
      <c r="K48" s="316" t="s">
        <v>87</v>
      </c>
      <c r="L48" s="921">
        <v>0</v>
      </c>
      <c r="M48" s="1244"/>
      <c r="R48" s="1246" t="s">
        <v>1149</v>
      </c>
      <c r="S48" s="1246" t="s">
        <v>1164</v>
      </c>
      <c r="T48" s="1246">
        <v>10.1</v>
      </c>
      <c r="U48" s="1246" t="s">
        <v>1151</v>
      </c>
      <c r="Y48" s="1260" t="s">
        <v>1165</v>
      </c>
      <c r="Z48" s="1260" t="s">
        <v>1143</v>
      </c>
      <c r="AA48" s="1246" t="str">
        <f t="shared" si="0"/>
        <v>낙엽송0-1m</v>
      </c>
      <c r="AB48" s="1260">
        <v>0.3</v>
      </c>
      <c r="AD48" s="1264"/>
    </row>
    <row r="49" spans="1:256" ht="27" customHeight="1" x14ac:dyDescent="0.15">
      <c r="A49" s="1872"/>
      <c r="B49" s="442"/>
      <c r="C49" s="952"/>
      <c r="D49" s="316" t="s">
        <v>4</v>
      </c>
      <c r="E49" s="897">
        <v>0</v>
      </c>
      <c r="F49" s="316" t="s">
        <v>193</v>
      </c>
      <c r="G49" s="898">
        <v>0</v>
      </c>
      <c r="H49" s="899"/>
      <c r="I49" s="1661" t="s">
        <v>201</v>
      </c>
      <c r="J49" s="953">
        <v>0</v>
      </c>
      <c r="K49" s="316" t="s">
        <v>87</v>
      </c>
      <c r="L49" s="921">
        <v>0</v>
      </c>
      <c r="M49" s="1244"/>
      <c r="R49" s="1248" t="s">
        <v>1160</v>
      </c>
      <c r="S49" s="1246" t="s">
        <v>1150</v>
      </c>
      <c r="T49" s="1248">
        <v>5.8</v>
      </c>
      <c r="U49" s="1246" t="s">
        <v>1151</v>
      </c>
      <c r="Y49" s="1260" t="s">
        <v>1165</v>
      </c>
      <c r="Z49" s="1260" t="s">
        <v>1144</v>
      </c>
      <c r="AA49" s="1246" t="str">
        <f t="shared" si="0"/>
        <v>낙엽송0-2m</v>
      </c>
      <c r="AB49" s="1260">
        <v>0.6</v>
      </c>
      <c r="AD49" s="1264"/>
    </row>
    <row r="50" spans="1:256" ht="27" customHeight="1" x14ac:dyDescent="0.15">
      <c r="A50" s="1872"/>
      <c r="B50" s="442" t="s">
        <v>195</v>
      </c>
      <c r="C50" s="1662"/>
      <c r="D50" s="316"/>
      <c r="E50" s="923"/>
      <c r="F50" s="444"/>
      <c r="G50" s="897"/>
      <c r="H50" s="899"/>
      <c r="I50" s="316"/>
      <c r="J50" s="445"/>
      <c r="K50" s="444"/>
      <c r="L50" s="954"/>
      <c r="M50" s="1244"/>
      <c r="R50" s="1248" t="s">
        <v>1160</v>
      </c>
      <c r="S50" s="1246" t="s">
        <v>1155</v>
      </c>
      <c r="T50" s="1246">
        <v>8.1999999999999993</v>
      </c>
      <c r="U50" s="1246" t="s">
        <v>1151</v>
      </c>
      <c r="Y50" s="1260" t="s">
        <v>1165</v>
      </c>
      <c r="Z50" s="1260" t="s">
        <v>1148</v>
      </c>
      <c r="AA50" s="1246" t="str">
        <f t="shared" si="0"/>
        <v>낙엽송0-4m</v>
      </c>
      <c r="AB50" s="1260">
        <v>1.4</v>
      </c>
      <c r="AD50" s="1264"/>
    </row>
    <row r="51" spans="1:256" ht="27" customHeight="1" x14ac:dyDescent="0.15">
      <c r="A51" s="1872"/>
      <c r="B51" s="442" t="s">
        <v>1166</v>
      </c>
      <c r="C51" s="1662"/>
      <c r="D51" s="316" t="s">
        <v>1134</v>
      </c>
      <c r="E51" s="897">
        <v>0</v>
      </c>
      <c r="F51" s="316" t="s">
        <v>216</v>
      </c>
      <c r="G51" s="898">
        <v>0</v>
      </c>
      <c r="H51" s="899"/>
      <c r="I51" s="464"/>
      <c r="J51" s="444"/>
      <c r="K51" s="444"/>
      <c r="L51" s="921">
        <v>0</v>
      </c>
      <c r="M51" s="1244"/>
      <c r="R51" s="1248" t="s">
        <v>1160</v>
      </c>
      <c r="S51" s="1246" t="s">
        <v>1158</v>
      </c>
      <c r="T51" s="1246">
        <v>10.5</v>
      </c>
      <c r="U51" s="1246" t="s">
        <v>1151</v>
      </c>
      <c r="Y51" s="1260" t="s">
        <v>1165</v>
      </c>
      <c r="Z51" s="1260" t="s">
        <v>1152</v>
      </c>
      <c r="AA51" s="1246" t="str">
        <f t="shared" si="0"/>
        <v>낙엽송0-6m</v>
      </c>
      <c r="AB51" s="1260">
        <v>2.4</v>
      </c>
      <c r="AD51" s="1264"/>
    </row>
    <row r="52" spans="1:256" ht="27" customHeight="1" x14ac:dyDescent="0.15">
      <c r="A52" s="1872"/>
      <c r="B52" s="442" t="s">
        <v>217</v>
      </c>
      <c r="C52" s="1662"/>
      <c r="D52" s="465" t="s">
        <v>1134</v>
      </c>
      <c r="E52" s="933">
        <v>0</v>
      </c>
      <c r="F52" s="455" t="s">
        <v>218</v>
      </c>
      <c r="G52" s="955">
        <v>0</v>
      </c>
      <c r="H52" s="899"/>
      <c r="I52" s="464"/>
      <c r="J52" s="444"/>
      <c r="K52" s="444"/>
      <c r="L52" s="954">
        <v>0</v>
      </c>
      <c r="M52" s="1244"/>
      <c r="R52" s="1248" t="s">
        <v>1160</v>
      </c>
      <c r="S52" s="1246" t="s">
        <v>1161</v>
      </c>
      <c r="T52" s="1246">
        <v>12.8</v>
      </c>
      <c r="U52" s="1246" t="s">
        <v>1151</v>
      </c>
      <c r="Y52" s="1260" t="s">
        <v>1165</v>
      </c>
      <c r="Z52" s="1260" t="s">
        <v>1156</v>
      </c>
      <c r="AA52" s="1246" t="str">
        <f t="shared" si="0"/>
        <v>낙엽송2-4m</v>
      </c>
      <c r="AB52" s="1260">
        <v>0.8</v>
      </c>
      <c r="AD52" s="1264"/>
    </row>
    <row r="53" spans="1:256" ht="27" customHeight="1" x14ac:dyDescent="0.15">
      <c r="A53" s="1872"/>
      <c r="B53" s="442" t="s">
        <v>198</v>
      </c>
      <c r="C53" s="1662"/>
      <c r="D53" s="316" t="s">
        <v>199</v>
      </c>
      <c r="E53" s="897">
        <v>66</v>
      </c>
      <c r="F53" s="316" t="s">
        <v>87</v>
      </c>
      <c r="G53" s="897"/>
      <c r="H53" s="899"/>
      <c r="I53" s="465"/>
      <c r="J53" s="444"/>
      <c r="K53" s="444"/>
      <c r="L53" s="942">
        <f>C53*E53*0.01</f>
        <v>0</v>
      </c>
      <c r="M53" s="1244"/>
      <c r="R53" s="1248" t="s">
        <v>1160</v>
      </c>
      <c r="S53" s="1246" t="s">
        <v>1164</v>
      </c>
      <c r="T53" s="1248">
        <v>15.2</v>
      </c>
      <c r="U53" s="1246" t="s">
        <v>1151</v>
      </c>
      <c r="Y53" s="1260" t="s">
        <v>1165</v>
      </c>
      <c r="Z53" s="1260" t="s">
        <v>1159</v>
      </c>
      <c r="AA53" s="1246" t="str">
        <f t="shared" si="0"/>
        <v>낙엽송2-6m</v>
      </c>
      <c r="AB53" s="1260">
        <v>1.8</v>
      </c>
      <c r="AD53" s="1264"/>
    </row>
    <row r="54" spans="1:256" ht="27" customHeight="1" x14ac:dyDescent="0.15">
      <c r="A54" s="1872"/>
      <c r="B54" s="442" t="s">
        <v>209</v>
      </c>
      <c r="C54" s="1662"/>
      <c r="D54" s="316"/>
      <c r="E54" s="923"/>
      <c r="F54" s="444"/>
      <c r="G54" s="897"/>
      <c r="H54" s="899"/>
      <c r="I54" s="316"/>
      <c r="J54" s="445"/>
      <c r="K54" s="444"/>
      <c r="L54" s="954"/>
      <c r="M54" s="1244"/>
      <c r="P54" s="1264"/>
      <c r="U54" s="1264"/>
      <c r="V54" s="1264"/>
      <c r="Y54" s="1260" t="s">
        <v>1165</v>
      </c>
      <c r="Z54" s="1260" t="s">
        <v>1162</v>
      </c>
      <c r="AA54" s="1246" t="str">
        <f t="shared" si="0"/>
        <v>낙엽송4-6m</v>
      </c>
      <c r="AB54" s="1260">
        <v>1</v>
      </c>
      <c r="AC54" s="1264"/>
      <c r="AD54" s="1264"/>
      <c r="AE54" s="1264"/>
      <c r="AF54" s="1264"/>
      <c r="AG54" s="1264"/>
      <c r="AH54" s="1264"/>
      <c r="AI54" s="1264"/>
      <c r="AJ54" s="1264"/>
      <c r="AK54" s="1264"/>
      <c r="AL54" s="1264"/>
      <c r="AM54" s="1264"/>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c r="DD54" s="1264"/>
      <c r="DE54" s="1264"/>
      <c r="DF54" s="1264"/>
      <c r="DG54" s="1264"/>
      <c r="DH54" s="1264"/>
      <c r="DI54" s="1264"/>
      <c r="DJ54" s="1264"/>
      <c r="DK54" s="1264"/>
      <c r="DL54" s="1264"/>
      <c r="DM54" s="1264"/>
      <c r="DN54" s="1264"/>
      <c r="DO54" s="1264"/>
      <c r="DP54" s="1264"/>
      <c r="DQ54" s="1264"/>
      <c r="DR54" s="1264"/>
      <c r="DS54" s="1264"/>
      <c r="DT54" s="1264"/>
      <c r="DU54" s="1264"/>
      <c r="DV54" s="1264"/>
      <c r="DW54" s="1264"/>
      <c r="DX54" s="1264"/>
      <c r="DY54" s="1264"/>
      <c r="DZ54" s="1264"/>
      <c r="EA54" s="1264"/>
      <c r="EB54" s="1264"/>
      <c r="EC54" s="1264"/>
      <c r="ED54" s="1264"/>
      <c r="EE54" s="1264"/>
      <c r="EF54" s="1264"/>
      <c r="EG54" s="1264"/>
      <c r="EH54" s="1264"/>
      <c r="EI54" s="1264"/>
      <c r="EJ54" s="1264"/>
      <c r="EK54" s="1264"/>
      <c r="EL54" s="1264"/>
      <c r="EM54" s="1264"/>
      <c r="EN54" s="1264"/>
      <c r="EO54" s="1264"/>
      <c r="EP54" s="1264"/>
      <c r="EQ54" s="1264"/>
      <c r="ER54" s="1264"/>
      <c r="ES54" s="1264"/>
      <c r="ET54" s="1264"/>
      <c r="EU54" s="1264"/>
      <c r="EV54" s="1264"/>
      <c r="EW54" s="1264"/>
      <c r="EX54" s="1264"/>
      <c r="EY54" s="1264"/>
      <c r="EZ54" s="1264"/>
      <c r="FA54" s="1264"/>
      <c r="FB54" s="1264"/>
      <c r="FC54" s="1264"/>
      <c r="FD54" s="1264"/>
      <c r="FE54" s="1264"/>
      <c r="FF54" s="1264"/>
      <c r="FG54" s="1264"/>
      <c r="FH54" s="1264"/>
      <c r="FI54" s="1264"/>
      <c r="FJ54" s="1264"/>
      <c r="FK54" s="1264"/>
      <c r="FL54" s="1264"/>
      <c r="FM54" s="1264"/>
      <c r="FN54" s="1264"/>
      <c r="FO54" s="1264"/>
      <c r="FP54" s="1264"/>
      <c r="FQ54" s="1264"/>
      <c r="FR54" s="1264"/>
      <c r="FS54" s="1264"/>
      <c r="FT54" s="1264"/>
      <c r="FU54" s="1264"/>
      <c r="FV54" s="1264"/>
      <c r="FW54" s="1264"/>
      <c r="FX54" s="1264"/>
      <c r="FY54" s="1264"/>
      <c r="FZ54" s="1264"/>
      <c r="GA54" s="1264"/>
      <c r="GB54" s="1264"/>
      <c r="GC54" s="1264"/>
      <c r="GD54" s="1264"/>
      <c r="GE54" s="1264"/>
      <c r="GF54" s="1264"/>
      <c r="GG54" s="1264"/>
      <c r="GH54" s="1264"/>
      <c r="GI54" s="1264"/>
      <c r="GJ54" s="1264"/>
      <c r="GK54" s="1264"/>
      <c r="GL54" s="1264"/>
      <c r="GM54" s="1264"/>
      <c r="GN54" s="1264"/>
      <c r="GO54" s="1264"/>
      <c r="GP54" s="1264"/>
      <c r="GQ54" s="1264"/>
      <c r="GR54" s="1264"/>
      <c r="GS54" s="1264"/>
      <c r="GT54" s="1264"/>
      <c r="GU54" s="1264"/>
      <c r="GV54" s="1264"/>
      <c r="GW54" s="1264"/>
      <c r="GX54" s="1264"/>
      <c r="GY54" s="1264"/>
      <c r="GZ54" s="1264"/>
      <c r="HA54" s="1264"/>
      <c r="HB54" s="1264"/>
      <c r="HC54" s="1264"/>
      <c r="HD54" s="1264"/>
      <c r="HE54" s="1264"/>
      <c r="HF54" s="1264"/>
      <c r="HG54" s="1264"/>
      <c r="HH54" s="1264"/>
      <c r="HI54" s="1264"/>
      <c r="HJ54" s="1264"/>
      <c r="HK54" s="1264"/>
      <c r="HL54" s="1264"/>
      <c r="HM54" s="1264"/>
      <c r="HN54" s="1264"/>
      <c r="HO54" s="1264"/>
      <c r="HP54" s="1264"/>
      <c r="HQ54" s="1264"/>
      <c r="HR54" s="1264"/>
      <c r="HS54" s="1264"/>
      <c r="HT54" s="1264"/>
      <c r="HU54" s="1264"/>
      <c r="HV54" s="1264"/>
      <c r="HW54" s="1264"/>
      <c r="HX54" s="1264"/>
      <c r="HY54" s="1264"/>
      <c r="HZ54" s="1264"/>
      <c r="IA54" s="1264"/>
      <c r="IB54" s="1264"/>
      <c r="IC54" s="1264"/>
      <c r="ID54" s="1264"/>
      <c r="IE54" s="1264"/>
      <c r="IF54" s="1264"/>
      <c r="IG54" s="1264"/>
      <c r="IH54" s="1264"/>
      <c r="II54" s="1264"/>
      <c r="IJ54" s="1264"/>
      <c r="IK54" s="1264"/>
      <c r="IL54" s="1264"/>
      <c r="IM54" s="1264"/>
      <c r="IN54" s="1264"/>
      <c r="IO54" s="1264"/>
      <c r="IP54" s="1264"/>
      <c r="IQ54" s="1264"/>
      <c r="IR54" s="1264"/>
      <c r="IS54" s="1264"/>
      <c r="IT54" s="1264"/>
      <c r="IU54" s="1264"/>
      <c r="IV54" s="1264"/>
    </row>
    <row r="55" spans="1:256" ht="27" customHeight="1" x14ac:dyDescent="0.15">
      <c r="A55" s="1872"/>
      <c r="B55" s="452" t="s">
        <v>1167</v>
      </c>
      <c r="C55" s="1662"/>
      <c r="D55" s="325" t="s">
        <v>1168</v>
      </c>
      <c r="E55" s="945">
        <v>8.3999999999999995E-3</v>
      </c>
      <c r="F55" s="325" t="s">
        <v>1168</v>
      </c>
      <c r="G55" s="906">
        <v>0</v>
      </c>
      <c r="H55" s="956"/>
      <c r="I55" s="325" t="s">
        <v>700</v>
      </c>
      <c r="J55" s="325"/>
      <c r="K55" s="957"/>
      <c r="L55" s="958">
        <v>0</v>
      </c>
      <c r="M55" s="1244"/>
      <c r="P55" s="1264"/>
      <c r="Q55" s="1246" t="s">
        <v>1145</v>
      </c>
      <c r="R55" s="1246" t="s">
        <v>1169</v>
      </c>
      <c r="S55" s="1246" t="s">
        <v>1170</v>
      </c>
      <c r="T55" s="1246" t="s">
        <v>1171</v>
      </c>
      <c r="U55" s="1248" t="s">
        <v>1172</v>
      </c>
      <c r="V55" s="1264"/>
      <c r="W55" s="1264"/>
      <c r="X55" s="1264"/>
      <c r="Y55" s="1260" t="s">
        <v>1173</v>
      </c>
      <c r="Z55" s="1260" t="s">
        <v>1143</v>
      </c>
      <c r="AA55" s="1246" t="str">
        <f t="shared" si="0"/>
        <v>잣나무0-1m</v>
      </c>
      <c r="AB55" s="1260">
        <v>0.4</v>
      </c>
      <c r="AC55" s="1264"/>
      <c r="AD55" s="1264"/>
      <c r="AE55" s="1264"/>
      <c r="AF55" s="1264"/>
      <c r="AG55" s="1264"/>
      <c r="AH55" s="1264"/>
      <c r="AI55" s="1264"/>
      <c r="AJ55" s="1264"/>
      <c r="AK55" s="1264"/>
      <c r="AL55" s="1264"/>
      <c r="AM55" s="1264"/>
      <c r="AN55" s="1264"/>
      <c r="AO55" s="1264"/>
      <c r="AP55" s="1264"/>
      <c r="AQ55" s="1264"/>
      <c r="AR55" s="1264"/>
      <c r="AS55" s="1264"/>
      <c r="AT55" s="1264"/>
      <c r="AU55" s="1264"/>
      <c r="AV55" s="1264"/>
      <c r="AW55" s="1264"/>
      <c r="AX55" s="1264"/>
      <c r="AY55" s="1264"/>
      <c r="AZ55" s="1264"/>
      <c r="BA55" s="1264"/>
      <c r="BB55" s="1264"/>
      <c r="BC55" s="1264"/>
      <c r="BD55" s="1264"/>
      <c r="BE55" s="1264"/>
      <c r="BF55" s="1264"/>
      <c r="BG55" s="1264"/>
      <c r="BH55" s="1264"/>
      <c r="BI55" s="1264"/>
      <c r="BJ55" s="1264"/>
      <c r="BK55" s="1264"/>
      <c r="BL55" s="1264"/>
      <c r="BM55" s="1264"/>
      <c r="BN55" s="1264"/>
      <c r="BO55" s="1264"/>
      <c r="BP55" s="1264"/>
      <c r="BQ55" s="1264"/>
      <c r="BR55" s="1264"/>
      <c r="BS55" s="1264"/>
      <c r="BT55" s="1264"/>
      <c r="BU55" s="1264"/>
      <c r="BV55" s="1264"/>
      <c r="BW55" s="1264"/>
      <c r="BX55" s="1264"/>
      <c r="BY55" s="1264"/>
      <c r="BZ55" s="1264"/>
      <c r="CA55" s="1264"/>
      <c r="CB55" s="1264"/>
      <c r="CC55" s="1264"/>
      <c r="CD55" s="1264"/>
      <c r="CE55" s="1264"/>
      <c r="CF55" s="1264"/>
      <c r="CG55" s="1264"/>
      <c r="CH55" s="1264"/>
      <c r="CI55" s="1264"/>
      <c r="CJ55" s="1264"/>
      <c r="CK55" s="1264"/>
      <c r="CL55" s="1264"/>
      <c r="CM55" s="1264"/>
      <c r="CN55" s="1264"/>
      <c r="CO55" s="1264"/>
      <c r="CP55" s="1264"/>
      <c r="CQ55" s="1264"/>
      <c r="CR55" s="1264"/>
      <c r="CS55" s="1264"/>
      <c r="CT55" s="1264"/>
      <c r="CU55" s="1264"/>
      <c r="CV55" s="1264"/>
      <c r="CW55" s="1264"/>
      <c r="CX55" s="1264"/>
      <c r="CY55" s="1264"/>
      <c r="CZ55" s="1264"/>
      <c r="DA55" s="1264"/>
      <c r="DB55" s="1264"/>
      <c r="DC55" s="1264"/>
      <c r="DD55" s="1264"/>
      <c r="DE55" s="1264"/>
      <c r="DF55" s="1264"/>
      <c r="DG55" s="1264"/>
      <c r="DH55" s="1264"/>
      <c r="DI55" s="1264"/>
      <c r="DJ55" s="1264"/>
      <c r="DK55" s="1264"/>
      <c r="DL55" s="1264"/>
      <c r="DM55" s="1264"/>
      <c r="DN55" s="1264"/>
      <c r="DO55" s="1264"/>
      <c r="DP55" s="1264"/>
      <c r="DQ55" s="1264"/>
      <c r="DR55" s="1264"/>
      <c r="DS55" s="1264"/>
      <c r="DT55" s="1264"/>
      <c r="DU55" s="1264"/>
      <c r="DV55" s="1264"/>
      <c r="DW55" s="1264"/>
      <c r="DX55" s="1264"/>
      <c r="DY55" s="1264"/>
      <c r="DZ55" s="1264"/>
      <c r="EA55" s="1264"/>
      <c r="EB55" s="1264"/>
      <c r="EC55" s="1264"/>
      <c r="ED55" s="1264"/>
      <c r="EE55" s="1264"/>
      <c r="EF55" s="1264"/>
      <c r="EG55" s="1264"/>
      <c r="EH55" s="1264"/>
      <c r="EI55" s="1264"/>
      <c r="EJ55" s="1264"/>
      <c r="EK55" s="1264"/>
      <c r="EL55" s="1264"/>
      <c r="EM55" s="1264"/>
      <c r="EN55" s="1264"/>
      <c r="EO55" s="1264"/>
      <c r="EP55" s="1264"/>
      <c r="EQ55" s="1264"/>
      <c r="ER55" s="1264"/>
      <c r="ES55" s="1264"/>
      <c r="ET55" s="1264"/>
      <c r="EU55" s="1264"/>
      <c r="EV55" s="1264"/>
      <c r="EW55" s="1264"/>
      <c r="EX55" s="1264"/>
      <c r="EY55" s="1264"/>
      <c r="EZ55" s="1264"/>
      <c r="FA55" s="1264"/>
      <c r="FB55" s="1264"/>
      <c r="FC55" s="1264"/>
      <c r="FD55" s="1264"/>
      <c r="FE55" s="1264"/>
      <c r="FF55" s="1264"/>
      <c r="FG55" s="1264"/>
      <c r="FH55" s="1264"/>
      <c r="FI55" s="1264"/>
      <c r="FJ55" s="1264"/>
      <c r="FK55" s="1264"/>
      <c r="FL55" s="1264"/>
      <c r="FM55" s="1264"/>
      <c r="FN55" s="1264"/>
      <c r="FO55" s="1264"/>
      <c r="FP55" s="1264"/>
      <c r="FQ55" s="1264"/>
      <c r="FR55" s="1264"/>
      <c r="FS55" s="1264"/>
      <c r="FT55" s="1264"/>
      <c r="FU55" s="1264"/>
      <c r="FV55" s="1264"/>
      <c r="FW55" s="1264"/>
      <c r="FX55" s="1264"/>
      <c r="FY55" s="1264"/>
      <c r="FZ55" s="1264"/>
      <c r="GA55" s="1264"/>
      <c r="GB55" s="1264"/>
      <c r="GC55" s="1264"/>
      <c r="GD55" s="1264"/>
      <c r="GE55" s="1264"/>
      <c r="GF55" s="1264"/>
      <c r="GG55" s="1264"/>
      <c r="GH55" s="1264"/>
      <c r="GI55" s="1264"/>
      <c r="GJ55" s="1264"/>
      <c r="GK55" s="1264"/>
      <c r="GL55" s="1264"/>
      <c r="GM55" s="1264"/>
      <c r="GN55" s="1264"/>
      <c r="GO55" s="1264"/>
      <c r="GP55" s="1264"/>
      <c r="GQ55" s="1264"/>
      <c r="GR55" s="1264"/>
      <c r="GS55" s="1264"/>
      <c r="GT55" s="1264"/>
      <c r="GU55" s="1264"/>
      <c r="GV55" s="1264"/>
      <c r="GW55" s="1264"/>
      <c r="GX55" s="1264"/>
      <c r="GY55" s="1264"/>
      <c r="GZ55" s="1264"/>
      <c r="HA55" s="1264"/>
      <c r="HB55" s="1264"/>
      <c r="HC55" s="1264"/>
      <c r="HD55" s="1264"/>
      <c r="HE55" s="1264"/>
      <c r="HF55" s="1264"/>
      <c r="HG55" s="1264"/>
      <c r="HH55" s="1264"/>
      <c r="HI55" s="1264"/>
      <c r="HJ55" s="1264"/>
      <c r="HK55" s="1264"/>
      <c r="HL55" s="1264"/>
      <c r="HM55" s="1264"/>
      <c r="HN55" s="1264"/>
      <c r="HO55" s="1264"/>
      <c r="HP55" s="1264"/>
      <c r="HQ55" s="1264"/>
      <c r="HR55" s="1264"/>
      <c r="HS55" s="1264"/>
      <c r="HT55" s="1264"/>
      <c r="HU55" s="1264"/>
      <c r="HV55" s="1264"/>
      <c r="HW55" s="1264"/>
      <c r="HX55" s="1264"/>
      <c r="HY55" s="1264"/>
      <c r="HZ55" s="1264"/>
      <c r="IA55" s="1264"/>
      <c r="IB55" s="1264"/>
      <c r="IC55" s="1264"/>
      <c r="ID55" s="1264"/>
      <c r="IE55" s="1264"/>
      <c r="IF55" s="1264"/>
      <c r="IG55" s="1264"/>
      <c r="IH55" s="1264"/>
      <c r="II55" s="1264"/>
      <c r="IJ55" s="1264"/>
      <c r="IK55" s="1264"/>
      <c r="IL55" s="1264"/>
      <c r="IM55" s="1264"/>
      <c r="IN55" s="1264"/>
      <c r="IO55" s="1264"/>
      <c r="IP55" s="1264"/>
      <c r="IQ55" s="1264"/>
      <c r="IR55" s="1264"/>
      <c r="IS55" s="1264"/>
      <c r="IT55" s="1264"/>
      <c r="IU55" s="1264"/>
      <c r="IV55" s="1264"/>
    </row>
    <row r="56" spans="1:256" ht="27" customHeight="1" x14ac:dyDescent="0.15">
      <c r="A56" s="1872"/>
      <c r="B56" s="468" t="s">
        <v>219</v>
      </c>
      <c r="C56" s="1873"/>
      <c r="D56" s="1873"/>
      <c r="E56" s="1873"/>
      <c r="F56" s="459"/>
      <c r="G56" s="912"/>
      <c r="H56" s="959"/>
      <c r="I56" s="440"/>
      <c r="J56" s="471"/>
      <c r="K56" s="472"/>
      <c r="L56" s="960"/>
      <c r="M56" s="1265"/>
      <c r="N56" s="1264"/>
      <c r="O56" s="1319" t="s">
        <v>439</v>
      </c>
      <c r="P56" s="1264"/>
      <c r="Q56" s="1246" t="s">
        <v>1174</v>
      </c>
      <c r="R56" s="1246" t="s">
        <v>1175</v>
      </c>
      <c r="S56" s="1246">
        <v>0.6</v>
      </c>
      <c r="T56" s="1246">
        <v>0.2</v>
      </c>
      <c r="U56" s="1266">
        <v>0.2</v>
      </c>
      <c r="V56" s="1264"/>
      <c r="W56" s="1264"/>
      <c r="X56" s="1264"/>
      <c r="Y56" s="1260" t="s">
        <v>1173</v>
      </c>
      <c r="Z56" s="1260" t="s">
        <v>1144</v>
      </c>
      <c r="AA56" s="1246" t="str">
        <f t="shared" si="0"/>
        <v>잣나무0-2m</v>
      </c>
      <c r="AB56" s="1260">
        <v>0.8</v>
      </c>
      <c r="AC56" s="1264"/>
      <c r="AD56" s="1264"/>
      <c r="AE56" s="1264"/>
      <c r="AF56" s="1264"/>
      <c r="AG56" s="1264"/>
      <c r="AH56" s="1264"/>
      <c r="AI56" s="1264"/>
      <c r="AJ56" s="1264"/>
      <c r="AK56" s="1264"/>
      <c r="AL56" s="1264"/>
      <c r="AM56" s="1264"/>
      <c r="AN56" s="1264"/>
      <c r="AO56" s="1264"/>
      <c r="AP56" s="1264"/>
      <c r="AQ56" s="1264"/>
      <c r="AR56" s="1264"/>
      <c r="AS56" s="1264"/>
      <c r="AT56" s="1264"/>
      <c r="AU56" s="1264"/>
      <c r="AV56" s="1264"/>
      <c r="AW56" s="1264"/>
      <c r="AX56" s="1264"/>
      <c r="AY56" s="1264"/>
      <c r="AZ56" s="1264"/>
      <c r="BA56" s="1264"/>
      <c r="BB56" s="1264"/>
      <c r="BC56" s="1264"/>
      <c r="BD56" s="1264"/>
      <c r="BE56" s="1264"/>
      <c r="BF56" s="1264"/>
      <c r="BG56" s="1264"/>
      <c r="BH56" s="1264"/>
      <c r="BI56" s="1264"/>
      <c r="BJ56" s="1264"/>
      <c r="BK56" s="1264"/>
      <c r="BL56" s="1264"/>
      <c r="BM56" s="1264"/>
      <c r="BN56" s="1264"/>
      <c r="BO56" s="1264"/>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c r="DD56" s="1264"/>
      <c r="DE56" s="1264"/>
      <c r="DF56" s="1264"/>
      <c r="DG56" s="1264"/>
      <c r="DH56" s="1264"/>
      <c r="DI56" s="1264"/>
      <c r="DJ56" s="1264"/>
      <c r="DK56" s="1264"/>
      <c r="DL56" s="1264"/>
      <c r="DM56" s="1264"/>
      <c r="DN56" s="1264"/>
      <c r="DO56" s="1264"/>
      <c r="DP56" s="1264"/>
      <c r="DQ56" s="1264"/>
      <c r="DR56" s="1264"/>
      <c r="DS56" s="1264"/>
      <c r="DT56" s="1264"/>
      <c r="DU56" s="1264"/>
      <c r="DV56" s="1264"/>
      <c r="DW56" s="1264"/>
      <c r="DX56" s="1264"/>
      <c r="DY56" s="1264"/>
      <c r="DZ56" s="1264"/>
      <c r="EA56" s="1264"/>
      <c r="EB56" s="1264"/>
      <c r="EC56" s="1264"/>
      <c r="ED56" s="1264"/>
      <c r="EE56" s="1264"/>
      <c r="EF56" s="1264"/>
      <c r="EG56" s="1264"/>
      <c r="EH56" s="1264"/>
      <c r="EI56" s="1264"/>
      <c r="EJ56" s="1264"/>
      <c r="EK56" s="1264"/>
      <c r="EL56" s="1264"/>
      <c r="EM56" s="1264"/>
      <c r="EN56" s="1264"/>
      <c r="EO56" s="1264"/>
      <c r="EP56" s="1264"/>
      <c r="EQ56" s="1264"/>
      <c r="ER56" s="1264"/>
      <c r="ES56" s="1264"/>
      <c r="ET56" s="1264"/>
      <c r="EU56" s="1264"/>
      <c r="EV56" s="1264"/>
      <c r="EW56" s="1264"/>
      <c r="EX56" s="1264"/>
      <c r="EY56" s="1264"/>
      <c r="EZ56" s="1264"/>
      <c r="FA56" s="1264"/>
      <c r="FB56" s="1264"/>
      <c r="FC56" s="1264"/>
      <c r="FD56" s="1264"/>
      <c r="FE56" s="1264"/>
      <c r="FF56" s="1264"/>
      <c r="FG56" s="1264"/>
      <c r="FH56" s="1264"/>
      <c r="FI56" s="1264"/>
      <c r="FJ56" s="1264"/>
      <c r="FK56" s="1264"/>
      <c r="FL56" s="1264"/>
      <c r="FM56" s="1264"/>
      <c r="FN56" s="1264"/>
      <c r="FO56" s="1264"/>
      <c r="FP56" s="1264"/>
      <c r="FQ56" s="1264"/>
      <c r="FR56" s="1264"/>
      <c r="FS56" s="1264"/>
      <c r="FT56" s="1264"/>
      <c r="FU56" s="1264"/>
      <c r="FV56" s="1264"/>
      <c r="FW56" s="1264"/>
      <c r="FX56" s="1264"/>
      <c r="FY56" s="1264"/>
      <c r="FZ56" s="1264"/>
      <c r="GA56" s="1264"/>
      <c r="GB56" s="1264"/>
      <c r="GC56" s="1264"/>
      <c r="GD56" s="1264"/>
      <c r="GE56" s="1264"/>
      <c r="GF56" s="1264"/>
      <c r="GG56" s="1264"/>
      <c r="GH56" s="1264"/>
      <c r="GI56" s="1264"/>
      <c r="GJ56" s="1264"/>
      <c r="GK56" s="1264"/>
      <c r="GL56" s="1264"/>
      <c r="GM56" s="1264"/>
      <c r="GN56" s="1264"/>
      <c r="GO56" s="1264"/>
      <c r="GP56" s="1264"/>
      <c r="GQ56" s="1264"/>
      <c r="GR56" s="1264"/>
      <c r="GS56" s="1264"/>
      <c r="GT56" s="1264"/>
      <c r="GU56" s="1264"/>
      <c r="GV56" s="1264"/>
      <c r="GW56" s="1264"/>
      <c r="GX56" s="1264"/>
      <c r="GY56" s="1264"/>
      <c r="GZ56" s="1264"/>
      <c r="HA56" s="1264"/>
      <c r="HB56" s="1264"/>
      <c r="HC56" s="1264"/>
      <c r="HD56" s="1264"/>
      <c r="HE56" s="1264"/>
      <c r="HF56" s="1264"/>
      <c r="HG56" s="1264"/>
      <c r="HH56" s="1264"/>
      <c r="HI56" s="1264"/>
      <c r="HJ56" s="1264"/>
      <c r="HK56" s="1264"/>
      <c r="HL56" s="1264"/>
      <c r="HM56" s="1264"/>
      <c r="HN56" s="1264"/>
      <c r="HO56" s="1264"/>
      <c r="HP56" s="1264"/>
      <c r="HQ56" s="1264"/>
      <c r="HR56" s="1264"/>
      <c r="HS56" s="1264"/>
      <c r="HT56" s="1264"/>
      <c r="HU56" s="1264"/>
      <c r="HV56" s="1264"/>
      <c r="HW56" s="1264"/>
      <c r="HX56" s="1264"/>
      <c r="HY56" s="1264"/>
      <c r="HZ56" s="1264"/>
      <c r="IA56" s="1264"/>
      <c r="IB56" s="1264"/>
      <c r="IC56" s="1264"/>
      <c r="ID56" s="1264"/>
      <c r="IE56" s="1264"/>
      <c r="IF56" s="1264"/>
      <c r="IG56" s="1264"/>
      <c r="IH56" s="1264"/>
      <c r="II56" s="1264"/>
      <c r="IJ56" s="1264"/>
      <c r="IK56" s="1264"/>
      <c r="IL56" s="1264"/>
      <c r="IM56" s="1264"/>
      <c r="IN56" s="1264"/>
      <c r="IO56" s="1264"/>
      <c r="IP56" s="1264"/>
      <c r="IQ56" s="1264"/>
      <c r="IR56" s="1264"/>
      <c r="IS56" s="1264"/>
      <c r="IT56" s="1264"/>
      <c r="IU56" s="1264"/>
      <c r="IV56" s="1264"/>
    </row>
    <row r="57" spans="1:256" ht="27" customHeight="1" x14ac:dyDescent="0.15">
      <c r="A57" s="1872"/>
      <c r="B57" s="458" t="s">
        <v>192</v>
      </c>
      <c r="C57" s="961">
        <f>SUM(C58:C68)</f>
        <v>0</v>
      </c>
      <c r="D57" s="316" t="s">
        <v>196</v>
      </c>
      <c r="E57" s="962"/>
      <c r="F57" s="444"/>
      <c r="G57" s="897">
        <f>IF(O56="적용",ROUND(SUM(G58:G68),2),0)</f>
        <v>0</v>
      </c>
      <c r="H57" s="899"/>
      <c r="I57" s="946" t="s">
        <v>220</v>
      </c>
      <c r="J57" s="953">
        <f>$J$129</f>
        <v>0</v>
      </c>
      <c r="K57" s="316" t="s">
        <v>87</v>
      </c>
      <c r="L57" s="963">
        <f>ROUNDDOWN((G57*H57)*(1+J57%),0)</f>
        <v>0</v>
      </c>
      <c r="M57" s="1265"/>
      <c r="N57" s="1264"/>
      <c r="O57" s="964"/>
      <c r="P57" s="1264"/>
      <c r="Q57" s="1246" t="s">
        <v>1176</v>
      </c>
      <c r="R57" s="1267" t="s">
        <v>464</v>
      </c>
      <c r="S57" s="1267">
        <v>0.7</v>
      </c>
      <c r="T57" s="1267">
        <v>0.3</v>
      </c>
      <c r="U57" s="1267">
        <v>0.2</v>
      </c>
      <c r="V57" s="1264"/>
      <c r="W57" s="1264"/>
      <c r="X57" s="1264"/>
      <c r="Y57" s="1260" t="s">
        <v>1173</v>
      </c>
      <c r="Z57" s="1260" t="s">
        <v>1148</v>
      </c>
      <c r="AA57" s="1246" t="str">
        <f t="shared" si="0"/>
        <v>잣나무0-4m</v>
      </c>
      <c r="AB57" s="1260">
        <v>1.8</v>
      </c>
      <c r="AC57" s="1264"/>
      <c r="AD57" s="1264"/>
      <c r="AE57" s="1264"/>
      <c r="AF57" s="1264"/>
      <c r="AG57" s="1264"/>
      <c r="AH57" s="1264"/>
      <c r="AI57" s="1264"/>
      <c r="AJ57" s="1264"/>
      <c r="AK57" s="1264"/>
      <c r="AL57" s="1264"/>
      <c r="AM57" s="1264"/>
      <c r="AN57" s="1264"/>
      <c r="AO57" s="1264"/>
      <c r="AP57" s="1264"/>
      <c r="AQ57" s="1264"/>
      <c r="AR57" s="1264"/>
      <c r="AS57" s="1264"/>
      <c r="AT57" s="1264"/>
      <c r="AU57" s="1264"/>
      <c r="AV57" s="1264"/>
      <c r="AW57" s="1264"/>
      <c r="AX57" s="1264"/>
      <c r="AY57" s="1264"/>
      <c r="AZ57" s="1264"/>
      <c r="BA57" s="1264"/>
      <c r="BB57" s="1264"/>
      <c r="BC57" s="1264"/>
      <c r="BD57" s="1264"/>
      <c r="BE57" s="1264"/>
      <c r="BF57" s="1264"/>
      <c r="BG57" s="1264"/>
      <c r="BH57" s="1264"/>
      <c r="BI57" s="1264"/>
      <c r="BJ57" s="1264"/>
      <c r="BK57" s="1264"/>
      <c r="BL57" s="1264"/>
      <c r="BM57" s="1264"/>
      <c r="BN57" s="1264"/>
      <c r="BO57" s="1264"/>
      <c r="BP57" s="1264"/>
      <c r="BQ57" s="1264"/>
      <c r="BR57" s="1264"/>
      <c r="BS57" s="1264"/>
      <c r="BT57" s="1264"/>
      <c r="BU57" s="1264"/>
      <c r="BV57" s="1264"/>
      <c r="BW57" s="1264"/>
      <c r="BX57" s="1264"/>
      <c r="BY57" s="1264"/>
      <c r="BZ57" s="1264"/>
      <c r="CA57" s="1264"/>
      <c r="CB57" s="1264"/>
      <c r="CC57" s="1264"/>
      <c r="CD57" s="1264"/>
      <c r="CE57" s="1264"/>
      <c r="CF57" s="1264"/>
      <c r="CG57" s="1264"/>
      <c r="CH57" s="1264"/>
      <c r="CI57" s="1264"/>
      <c r="CJ57" s="1264"/>
      <c r="CK57" s="1264"/>
      <c r="CL57" s="1264"/>
      <c r="CM57" s="1264"/>
      <c r="CN57" s="1264"/>
      <c r="CO57" s="1264"/>
      <c r="CP57" s="1264"/>
      <c r="CQ57" s="1264"/>
      <c r="CR57" s="1264"/>
      <c r="CS57" s="1264"/>
      <c r="CT57" s="1264"/>
      <c r="CU57" s="1264"/>
      <c r="CV57" s="1264"/>
      <c r="CW57" s="1264"/>
      <c r="CX57" s="1264"/>
      <c r="CY57" s="1264"/>
      <c r="CZ57" s="1264"/>
      <c r="DA57" s="1264"/>
      <c r="DB57" s="1264"/>
      <c r="DC57" s="1264"/>
      <c r="DD57" s="1264"/>
      <c r="DE57" s="1264"/>
      <c r="DF57" s="1264"/>
      <c r="DG57" s="1264"/>
      <c r="DH57" s="1264"/>
      <c r="DI57" s="1264"/>
      <c r="DJ57" s="1264"/>
      <c r="DK57" s="1264"/>
      <c r="DL57" s="1264"/>
      <c r="DM57" s="1264"/>
      <c r="DN57" s="1264"/>
      <c r="DO57" s="1264"/>
      <c r="DP57" s="1264"/>
      <c r="DQ57" s="1264"/>
      <c r="DR57" s="1264"/>
      <c r="DS57" s="1264"/>
      <c r="DT57" s="1264"/>
      <c r="DU57" s="1264"/>
      <c r="DV57" s="1264"/>
      <c r="DW57" s="1264"/>
      <c r="DX57" s="1264"/>
      <c r="DY57" s="1264"/>
      <c r="DZ57" s="1264"/>
      <c r="EA57" s="1264"/>
      <c r="EB57" s="1264"/>
      <c r="EC57" s="1264"/>
      <c r="ED57" s="1264"/>
      <c r="EE57" s="1264"/>
      <c r="EF57" s="1264"/>
      <c r="EG57" s="1264"/>
      <c r="EH57" s="1264"/>
      <c r="EI57" s="1264"/>
      <c r="EJ57" s="1264"/>
      <c r="EK57" s="1264"/>
      <c r="EL57" s="1264"/>
      <c r="EM57" s="1264"/>
      <c r="EN57" s="1264"/>
      <c r="EO57" s="1264"/>
      <c r="EP57" s="1264"/>
      <c r="EQ57" s="1264"/>
      <c r="ER57" s="1264"/>
      <c r="ES57" s="1264"/>
      <c r="ET57" s="1264"/>
      <c r="EU57" s="1264"/>
      <c r="EV57" s="1264"/>
      <c r="EW57" s="1264"/>
      <c r="EX57" s="1264"/>
      <c r="EY57" s="1264"/>
      <c r="EZ57" s="1264"/>
      <c r="FA57" s="1264"/>
      <c r="FB57" s="1264"/>
      <c r="FC57" s="1264"/>
      <c r="FD57" s="1264"/>
      <c r="FE57" s="1264"/>
      <c r="FF57" s="1264"/>
      <c r="FG57" s="1264"/>
      <c r="FH57" s="1264"/>
      <c r="FI57" s="1264"/>
      <c r="FJ57" s="1264"/>
      <c r="FK57" s="1264"/>
      <c r="FL57" s="1264"/>
      <c r="FM57" s="1264"/>
      <c r="FN57" s="1264"/>
      <c r="FO57" s="1264"/>
      <c r="FP57" s="1264"/>
      <c r="FQ57" s="1264"/>
      <c r="FR57" s="1264"/>
      <c r="FS57" s="1264"/>
      <c r="FT57" s="1264"/>
      <c r="FU57" s="1264"/>
      <c r="FV57" s="1264"/>
      <c r="FW57" s="1264"/>
      <c r="FX57" s="1264"/>
      <c r="FY57" s="1264"/>
      <c r="FZ57" s="1264"/>
      <c r="GA57" s="1264"/>
      <c r="GB57" s="1264"/>
      <c r="GC57" s="1264"/>
      <c r="GD57" s="1264"/>
      <c r="GE57" s="1264"/>
      <c r="GF57" s="1264"/>
      <c r="GG57" s="1264"/>
      <c r="GH57" s="1264"/>
      <c r="GI57" s="1264"/>
      <c r="GJ57" s="1264"/>
      <c r="GK57" s="1264"/>
      <c r="GL57" s="1264"/>
      <c r="GM57" s="1264"/>
      <c r="GN57" s="1264"/>
      <c r="GO57" s="1264"/>
      <c r="GP57" s="1264"/>
      <c r="GQ57" s="1264"/>
      <c r="GR57" s="1264"/>
      <c r="GS57" s="1264"/>
      <c r="GT57" s="1264"/>
      <c r="GU57" s="1264"/>
      <c r="GV57" s="1264"/>
      <c r="GW57" s="1264"/>
      <c r="GX57" s="1264"/>
      <c r="GY57" s="1264"/>
      <c r="GZ57" s="1264"/>
      <c r="HA57" s="1264"/>
      <c r="HB57" s="1264"/>
      <c r="HC57" s="1264"/>
      <c r="HD57" s="1264"/>
      <c r="HE57" s="1264"/>
      <c r="HF57" s="1264"/>
      <c r="HG57" s="1264"/>
      <c r="HH57" s="1264"/>
      <c r="HI57" s="1264"/>
      <c r="HJ57" s="1264"/>
      <c r="HK57" s="1264"/>
      <c r="HL57" s="1264"/>
      <c r="HM57" s="1264"/>
      <c r="HN57" s="1264"/>
      <c r="HO57" s="1264"/>
      <c r="HP57" s="1264"/>
      <c r="HQ57" s="1264"/>
      <c r="HR57" s="1264"/>
      <c r="HS57" s="1264"/>
      <c r="HT57" s="1264"/>
      <c r="HU57" s="1264"/>
      <c r="HV57" s="1264"/>
      <c r="HW57" s="1264"/>
      <c r="HX57" s="1264"/>
      <c r="HY57" s="1264"/>
      <c r="HZ57" s="1264"/>
      <c r="IA57" s="1264"/>
      <c r="IB57" s="1264"/>
      <c r="IC57" s="1264"/>
      <c r="ID57" s="1264"/>
      <c r="IE57" s="1264"/>
      <c r="IF57" s="1264"/>
      <c r="IG57" s="1264"/>
      <c r="IH57" s="1264"/>
      <c r="II57" s="1264"/>
      <c r="IJ57" s="1264"/>
      <c r="IK57" s="1264"/>
      <c r="IL57" s="1264"/>
      <c r="IM57" s="1264"/>
      <c r="IN57" s="1264"/>
      <c r="IO57" s="1264"/>
      <c r="IP57" s="1264"/>
      <c r="IQ57" s="1264"/>
      <c r="IR57" s="1264"/>
      <c r="IS57" s="1264"/>
      <c r="IT57" s="1264"/>
      <c r="IU57" s="1264"/>
      <c r="IV57" s="1264"/>
    </row>
    <row r="58" spans="1:256" ht="27" customHeight="1" x14ac:dyDescent="0.15">
      <c r="A58" s="1872"/>
      <c r="B58" s="965" t="s">
        <v>221</v>
      </c>
      <c r="C58" s="966"/>
      <c r="D58" s="316" t="s">
        <v>196</v>
      </c>
      <c r="E58" s="967">
        <f t="shared" ref="E58:E68" si="1">IF($C$56=$Q$56,S56,IF($C$56=$Q$57,S56+T56,IF($C$56=$Q$58,S56+T56+U56,0)))</f>
        <v>0</v>
      </c>
      <c r="F58" s="316" t="s">
        <v>222</v>
      </c>
      <c r="G58" s="897">
        <f t="shared" ref="G58:G68" si="2">IF(C58=0,0,ROUND(C58*E58/100,2))</f>
        <v>0</v>
      </c>
      <c r="H58" s="899"/>
      <c r="I58" s="947" t="s">
        <v>201</v>
      </c>
      <c r="J58" s="445"/>
      <c r="K58" s="444"/>
      <c r="L58" s="954"/>
      <c r="M58" s="1265"/>
      <c r="N58" s="1264"/>
      <c r="O58" s="964"/>
      <c r="P58" s="1264"/>
      <c r="Q58" s="1246" t="s">
        <v>1177</v>
      </c>
      <c r="R58" s="1267" t="s">
        <v>465</v>
      </c>
      <c r="S58" s="1267">
        <v>1</v>
      </c>
      <c r="T58" s="1267">
        <v>0.3</v>
      </c>
      <c r="U58" s="1267">
        <v>0.3</v>
      </c>
      <c r="V58" s="1264"/>
      <c r="W58" s="1264"/>
      <c r="X58" s="1264"/>
      <c r="Y58" s="1260" t="s">
        <v>1173</v>
      </c>
      <c r="Z58" s="1260" t="s">
        <v>1152</v>
      </c>
      <c r="AA58" s="1246" t="str">
        <f t="shared" si="0"/>
        <v>잣나무0-6m</v>
      </c>
      <c r="AB58" s="1260">
        <v>3</v>
      </c>
      <c r="AC58" s="1264"/>
      <c r="AD58" s="1264"/>
      <c r="AE58" s="1264"/>
      <c r="AF58" s="1264"/>
      <c r="AG58" s="1264"/>
      <c r="AH58" s="1264"/>
      <c r="AI58" s="1264"/>
      <c r="AJ58" s="1264"/>
      <c r="AK58" s="1264"/>
      <c r="AL58" s="1264"/>
      <c r="AM58" s="1264"/>
      <c r="AN58" s="1264"/>
      <c r="AO58" s="1264"/>
      <c r="AP58" s="1264"/>
      <c r="AQ58" s="1264"/>
      <c r="AR58" s="1264"/>
      <c r="AS58" s="1264"/>
      <c r="AT58" s="1264"/>
      <c r="AU58" s="1264"/>
      <c r="AV58" s="1264"/>
      <c r="AW58" s="1264"/>
      <c r="AX58" s="1264"/>
      <c r="AY58" s="1264"/>
      <c r="AZ58" s="1264"/>
      <c r="BA58" s="1264"/>
      <c r="BB58" s="1264"/>
      <c r="BC58" s="1264"/>
      <c r="BD58" s="1264"/>
      <c r="BE58" s="1264"/>
      <c r="BF58" s="1264"/>
      <c r="BG58" s="1264"/>
      <c r="BH58" s="1264"/>
      <c r="BI58" s="1264"/>
      <c r="BJ58" s="1264"/>
      <c r="BK58" s="1264"/>
      <c r="BL58" s="1264"/>
      <c r="BM58" s="1264"/>
      <c r="BN58" s="1264"/>
      <c r="BO58" s="1264"/>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1264"/>
      <c r="DE58" s="1264"/>
      <c r="DF58" s="1264"/>
      <c r="DG58" s="1264"/>
      <c r="DH58" s="1264"/>
      <c r="DI58" s="1264"/>
      <c r="DJ58" s="1264"/>
      <c r="DK58" s="1264"/>
      <c r="DL58" s="1264"/>
      <c r="DM58" s="1264"/>
      <c r="DN58" s="1264"/>
      <c r="DO58" s="1264"/>
      <c r="DP58" s="1264"/>
      <c r="DQ58" s="1264"/>
      <c r="DR58" s="1264"/>
      <c r="DS58" s="1264"/>
      <c r="DT58" s="1264"/>
      <c r="DU58" s="1264"/>
      <c r="DV58" s="1264"/>
      <c r="DW58" s="1264"/>
      <c r="DX58" s="1264"/>
      <c r="DY58" s="1264"/>
      <c r="DZ58" s="1264"/>
      <c r="EA58" s="1264"/>
      <c r="EB58" s="1264"/>
      <c r="EC58" s="1264"/>
      <c r="ED58" s="1264"/>
      <c r="EE58" s="1264"/>
      <c r="EF58" s="1264"/>
      <c r="EG58" s="1264"/>
      <c r="EH58" s="1264"/>
      <c r="EI58" s="1264"/>
      <c r="EJ58" s="1264"/>
      <c r="EK58" s="1264"/>
      <c r="EL58" s="1264"/>
      <c r="EM58" s="1264"/>
      <c r="EN58" s="1264"/>
      <c r="EO58" s="1264"/>
      <c r="EP58" s="1264"/>
      <c r="EQ58" s="1264"/>
      <c r="ER58" s="1264"/>
      <c r="ES58" s="1264"/>
      <c r="ET58" s="1264"/>
      <c r="EU58" s="1264"/>
      <c r="EV58" s="1264"/>
      <c r="EW58" s="1264"/>
      <c r="EX58" s="1264"/>
      <c r="EY58" s="1264"/>
      <c r="EZ58" s="1264"/>
      <c r="FA58" s="1264"/>
      <c r="FB58" s="1264"/>
      <c r="FC58" s="1264"/>
      <c r="FD58" s="1264"/>
      <c r="FE58" s="1264"/>
      <c r="FF58" s="1264"/>
      <c r="FG58" s="1264"/>
      <c r="FH58" s="1264"/>
      <c r="FI58" s="1264"/>
      <c r="FJ58" s="1264"/>
      <c r="FK58" s="1264"/>
      <c r="FL58" s="1264"/>
      <c r="FM58" s="1264"/>
      <c r="FN58" s="1264"/>
      <c r="FO58" s="1264"/>
      <c r="FP58" s="1264"/>
      <c r="FQ58" s="1264"/>
      <c r="FR58" s="1264"/>
      <c r="FS58" s="1264"/>
      <c r="FT58" s="1264"/>
      <c r="FU58" s="1264"/>
      <c r="FV58" s="1264"/>
      <c r="FW58" s="1264"/>
      <c r="FX58" s="1264"/>
      <c r="FY58" s="1264"/>
      <c r="FZ58" s="1264"/>
      <c r="GA58" s="1264"/>
      <c r="GB58" s="1264"/>
      <c r="GC58" s="1264"/>
      <c r="GD58" s="1264"/>
      <c r="GE58" s="1264"/>
      <c r="GF58" s="1264"/>
      <c r="GG58" s="1264"/>
      <c r="GH58" s="1264"/>
      <c r="GI58" s="1264"/>
      <c r="GJ58" s="1264"/>
      <c r="GK58" s="1264"/>
      <c r="GL58" s="1264"/>
      <c r="GM58" s="1264"/>
      <c r="GN58" s="1264"/>
      <c r="GO58" s="1264"/>
      <c r="GP58" s="1264"/>
      <c r="GQ58" s="1264"/>
      <c r="GR58" s="1264"/>
      <c r="GS58" s="1264"/>
      <c r="GT58" s="1264"/>
      <c r="GU58" s="1264"/>
      <c r="GV58" s="1264"/>
      <c r="GW58" s="1264"/>
      <c r="GX58" s="1264"/>
      <c r="GY58" s="1264"/>
      <c r="GZ58" s="1264"/>
      <c r="HA58" s="1264"/>
      <c r="HB58" s="1264"/>
      <c r="HC58" s="1264"/>
      <c r="HD58" s="1264"/>
      <c r="HE58" s="1264"/>
      <c r="HF58" s="1264"/>
      <c r="HG58" s="1264"/>
      <c r="HH58" s="1264"/>
      <c r="HI58" s="1264"/>
      <c r="HJ58" s="1264"/>
      <c r="HK58" s="1264"/>
      <c r="HL58" s="1264"/>
      <c r="HM58" s="1264"/>
      <c r="HN58" s="1264"/>
      <c r="HO58" s="1264"/>
      <c r="HP58" s="1264"/>
      <c r="HQ58" s="1264"/>
      <c r="HR58" s="1264"/>
      <c r="HS58" s="1264"/>
      <c r="HT58" s="1264"/>
      <c r="HU58" s="1264"/>
      <c r="HV58" s="1264"/>
      <c r="HW58" s="1264"/>
      <c r="HX58" s="1264"/>
      <c r="HY58" s="1264"/>
      <c r="HZ58" s="1264"/>
      <c r="IA58" s="1264"/>
      <c r="IB58" s="1264"/>
      <c r="IC58" s="1264"/>
      <c r="ID58" s="1264"/>
      <c r="IE58" s="1264"/>
      <c r="IF58" s="1264"/>
      <c r="IG58" s="1264"/>
      <c r="IH58" s="1264"/>
      <c r="II58" s="1264"/>
      <c r="IJ58" s="1264"/>
      <c r="IK58" s="1264"/>
      <c r="IL58" s="1264"/>
      <c r="IM58" s="1264"/>
      <c r="IN58" s="1264"/>
      <c r="IO58" s="1264"/>
      <c r="IP58" s="1264"/>
      <c r="IQ58" s="1264"/>
      <c r="IR58" s="1264"/>
      <c r="IS58" s="1264"/>
      <c r="IT58" s="1264"/>
      <c r="IU58" s="1264"/>
      <c r="IV58" s="1264"/>
    </row>
    <row r="59" spans="1:256" ht="27" customHeight="1" x14ac:dyDescent="0.15">
      <c r="A59" s="1872"/>
      <c r="B59" s="965" t="s">
        <v>223</v>
      </c>
      <c r="C59" s="966"/>
      <c r="D59" s="316" t="s">
        <v>196</v>
      </c>
      <c r="E59" s="967">
        <f t="shared" si="1"/>
        <v>0</v>
      </c>
      <c r="F59" s="316" t="s">
        <v>222</v>
      </c>
      <c r="G59" s="897">
        <f t="shared" si="2"/>
        <v>0</v>
      </c>
      <c r="H59" s="899"/>
      <c r="I59" s="947" t="s">
        <v>237</v>
      </c>
      <c r="J59" s="445"/>
      <c r="K59" s="444"/>
      <c r="L59" s="954"/>
      <c r="M59" s="1265"/>
      <c r="N59" s="1264"/>
      <c r="O59" s="964"/>
      <c r="P59" s="1264"/>
      <c r="R59" s="1267" t="s">
        <v>466</v>
      </c>
      <c r="S59" s="1267">
        <v>1.1000000000000001</v>
      </c>
      <c r="T59" s="1267">
        <v>0.3</v>
      </c>
      <c r="U59" s="1267">
        <v>0.4</v>
      </c>
      <c r="V59" s="1264"/>
      <c r="W59" s="1264"/>
      <c r="X59" s="1264"/>
      <c r="Y59" s="1260" t="s">
        <v>1173</v>
      </c>
      <c r="Z59" s="1260" t="s">
        <v>1156</v>
      </c>
      <c r="AA59" s="1246" t="str">
        <f t="shared" si="0"/>
        <v>잣나무2-4m</v>
      </c>
      <c r="AB59" s="1260">
        <v>1</v>
      </c>
      <c r="AC59" s="1264"/>
      <c r="AD59" s="1264"/>
      <c r="AE59" s="1264"/>
      <c r="AF59" s="1264"/>
      <c r="AG59" s="1264"/>
      <c r="AH59" s="1264"/>
      <c r="AI59" s="1264"/>
      <c r="AJ59" s="1264"/>
      <c r="AK59" s="1264"/>
      <c r="AL59" s="1264"/>
      <c r="AM59" s="1264"/>
      <c r="AN59" s="1264"/>
      <c r="AO59" s="1264"/>
      <c r="AP59" s="1264"/>
      <c r="AQ59" s="1264"/>
      <c r="AR59" s="1264"/>
      <c r="AS59" s="1264"/>
      <c r="AT59" s="1264"/>
      <c r="AU59" s="1264"/>
      <c r="AV59" s="1264"/>
      <c r="AW59" s="1264"/>
      <c r="AX59" s="1264"/>
      <c r="AY59" s="1264"/>
      <c r="AZ59" s="1264"/>
      <c r="BA59" s="1264"/>
      <c r="BB59" s="1264"/>
      <c r="BC59" s="1264"/>
      <c r="BD59" s="1264"/>
      <c r="BE59" s="1264"/>
      <c r="BF59" s="1264"/>
      <c r="BG59" s="1264"/>
      <c r="BH59" s="1264"/>
      <c r="BI59" s="1264"/>
      <c r="BJ59" s="1264"/>
      <c r="BK59" s="1264"/>
      <c r="BL59" s="1264"/>
      <c r="BM59" s="1264"/>
      <c r="BN59" s="1264"/>
      <c r="BO59" s="1264"/>
      <c r="BP59" s="1264"/>
      <c r="BQ59" s="1264"/>
      <c r="BR59" s="1264"/>
      <c r="BS59" s="1264"/>
      <c r="BT59" s="1264"/>
      <c r="BU59" s="1264"/>
      <c r="BV59" s="1264"/>
      <c r="BW59" s="1264"/>
      <c r="BX59" s="1264"/>
      <c r="BY59" s="1264"/>
      <c r="BZ59" s="1264"/>
      <c r="CA59" s="1264"/>
      <c r="CB59" s="1264"/>
      <c r="CC59" s="1264"/>
      <c r="CD59" s="1264"/>
      <c r="CE59" s="1264"/>
      <c r="CF59" s="1264"/>
      <c r="CG59" s="1264"/>
      <c r="CH59" s="1264"/>
      <c r="CI59" s="1264"/>
      <c r="CJ59" s="1264"/>
      <c r="CK59" s="1264"/>
      <c r="CL59" s="1264"/>
      <c r="CM59" s="1264"/>
      <c r="CN59" s="1264"/>
      <c r="CO59" s="1264"/>
      <c r="CP59" s="1264"/>
      <c r="CQ59" s="1264"/>
      <c r="CR59" s="1264"/>
      <c r="CS59" s="1264"/>
      <c r="CT59" s="1264"/>
      <c r="CU59" s="1264"/>
      <c r="CV59" s="1264"/>
      <c r="CW59" s="1264"/>
      <c r="CX59" s="1264"/>
      <c r="CY59" s="1264"/>
      <c r="CZ59" s="1264"/>
      <c r="DA59" s="1264"/>
      <c r="DB59" s="1264"/>
      <c r="DC59" s="1264"/>
      <c r="DD59" s="1264"/>
      <c r="DE59" s="1264"/>
      <c r="DF59" s="1264"/>
      <c r="DG59" s="1264"/>
      <c r="DH59" s="1264"/>
      <c r="DI59" s="1264"/>
      <c r="DJ59" s="1264"/>
      <c r="DK59" s="1264"/>
      <c r="DL59" s="1264"/>
      <c r="DM59" s="1264"/>
      <c r="DN59" s="1264"/>
      <c r="DO59" s="1264"/>
      <c r="DP59" s="1264"/>
      <c r="DQ59" s="1264"/>
      <c r="DR59" s="1264"/>
      <c r="DS59" s="1264"/>
      <c r="DT59" s="1264"/>
      <c r="DU59" s="1264"/>
      <c r="DV59" s="1264"/>
      <c r="DW59" s="1264"/>
      <c r="DX59" s="1264"/>
      <c r="DY59" s="1264"/>
      <c r="DZ59" s="1264"/>
      <c r="EA59" s="1264"/>
      <c r="EB59" s="1264"/>
      <c r="EC59" s="1264"/>
      <c r="ED59" s="1264"/>
      <c r="EE59" s="1264"/>
      <c r="EF59" s="1264"/>
      <c r="EG59" s="1264"/>
      <c r="EH59" s="1264"/>
      <c r="EI59" s="1264"/>
      <c r="EJ59" s="1264"/>
      <c r="EK59" s="1264"/>
      <c r="EL59" s="1264"/>
      <c r="EM59" s="1264"/>
      <c r="EN59" s="1264"/>
      <c r="EO59" s="1264"/>
      <c r="EP59" s="1264"/>
      <c r="EQ59" s="1264"/>
      <c r="ER59" s="1264"/>
      <c r="ES59" s="1264"/>
      <c r="ET59" s="1264"/>
      <c r="EU59" s="1264"/>
      <c r="EV59" s="1264"/>
      <c r="EW59" s="1264"/>
      <c r="EX59" s="1264"/>
      <c r="EY59" s="1264"/>
      <c r="EZ59" s="1264"/>
      <c r="FA59" s="1264"/>
      <c r="FB59" s="1264"/>
      <c r="FC59" s="1264"/>
      <c r="FD59" s="1264"/>
      <c r="FE59" s="1264"/>
      <c r="FF59" s="1264"/>
      <c r="FG59" s="1264"/>
      <c r="FH59" s="1264"/>
      <c r="FI59" s="1264"/>
      <c r="FJ59" s="1264"/>
      <c r="FK59" s="1264"/>
      <c r="FL59" s="1264"/>
      <c r="FM59" s="1264"/>
      <c r="FN59" s="1264"/>
      <c r="FO59" s="1264"/>
      <c r="FP59" s="1264"/>
      <c r="FQ59" s="1264"/>
      <c r="FR59" s="1264"/>
      <c r="FS59" s="1264"/>
      <c r="FT59" s="1264"/>
      <c r="FU59" s="1264"/>
      <c r="FV59" s="1264"/>
      <c r="FW59" s="1264"/>
      <c r="FX59" s="1264"/>
      <c r="FY59" s="1264"/>
      <c r="FZ59" s="1264"/>
      <c r="GA59" s="1264"/>
      <c r="GB59" s="1264"/>
      <c r="GC59" s="1264"/>
      <c r="GD59" s="1264"/>
      <c r="GE59" s="1264"/>
      <c r="GF59" s="1264"/>
      <c r="GG59" s="1264"/>
      <c r="GH59" s="1264"/>
      <c r="GI59" s="1264"/>
      <c r="GJ59" s="1264"/>
      <c r="GK59" s="1264"/>
      <c r="GL59" s="1264"/>
      <c r="GM59" s="1264"/>
      <c r="GN59" s="1264"/>
      <c r="GO59" s="1264"/>
      <c r="GP59" s="1264"/>
      <c r="GQ59" s="1264"/>
      <c r="GR59" s="1264"/>
      <c r="GS59" s="1264"/>
      <c r="GT59" s="1264"/>
      <c r="GU59" s="1264"/>
      <c r="GV59" s="1264"/>
      <c r="GW59" s="1264"/>
      <c r="GX59" s="1264"/>
      <c r="GY59" s="1264"/>
      <c r="GZ59" s="1264"/>
      <c r="HA59" s="1264"/>
      <c r="HB59" s="1264"/>
      <c r="HC59" s="1264"/>
      <c r="HD59" s="1264"/>
      <c r="HE59" s="1264"/>
      <c r="HF59" s="1264"/>
      <c r="HG59" s="1264"/>
      <c r="HH59" s="1264"/>
      <c r="HI59" s="1264"/>
      <c r="HJ59" s="1264"/>
      <c r="HK59" s="1264"/>
      <c r="HL59" s="1264"/>
      <c r="HM59" s="1264"/>
      <c r="HN59" s="1264"/>
      <c r="HO59" s="1264"/>
      <c r="HP59" s="1264"/>
      <c r="HQ59" s="1264"/>
      <c r="HR59" s="1264"/>
      <c r="HS59" s="1264"/>
      <c r="HT59" s="1264"/>
      <c r="HU59" s="1264"/>
      <c r="HV59" s="1264"/>
      <c r="HW59" s="1264"/>
      <c r="HX59" s="1264"/>
      <c r="HY59" s="1264"/>
      <c r="HZ59" s="1264"/>
      <c r="IA59" s="1264"/>
      <c r="IB59" s="1264"/>
      <c r="IC59" s="1264"/>
      <c r="ID59" s="1264"/>
      <c r="IE59" s="1264"/>
      <c r="IF59" s="1264"/>
      <c r="IG59" s="1264"/>
      <c r="IH59" s="1264"/>
      <c r="II59" s="1264"/>
      <c r="IJ59" s="1264"/>
      <c r="IK59" s="1264"/>
      <c r="IL59" s="1264"/>
      <c r="IM59" s="1264"/>
      <c r="IN59" s="1264"/>
      <c r="IO59" s="1264"/>
      <c r="IP59" s="1264"/>
      <c r="IQ59" s="1264"/>
      <c r="IR59" s="1264"/>
      <c r="IS59" s="1264"/>
      <c r="IT59" s="1264"/>
      <c r="IU59" s="1264"/>
      <c r="IV59" s="1264"/>
    </row>
    <row r="60" spans="1:256" ht="27" customHeight="1" x14ac:dyDescent="0.15">
      <c r="A60" s="1872"/>
      <c r="B60" s="965" t="s">
        <v>224</v>
      </c>
      <c r="C60" s="966"/>
      <c r="D60" s="316" t="s">
        <v>196</v>
      </c>
      <c r="E60" s="967">
        <f t="shared" si="1"/>
        <v>0</v>
      </c>
      <c r="F60" s="316" t="s">
        <v>222</v>
      </c>
      <c r="G60" s="897">
        <f t="shared" si="2"/>
        <v>0</v>
      </c>
      <c r="H60" s="899"/>
      <c r="I60" s="947"/>
      <c r="J60" s="445"/>
      <c r="K60" s="444"/>
      <c r="L60" s="954"/>
      <c r="M60" s="1265"/>
      <c r="N60" s="1264"/>
      <c r="O60" s="964"/>
      <c r="P60" s="1264"/>
      <c r="R60" s="1267" t="s">
        <v>467</v>
      </c>
      <c r="S60" s="1267">
        <v>1.2</v>
      </c>
      <c r="T60" s="1267">
        <v>0.4</v>
      </c>
      <c r="U60" s="1267">
        <v>0.4</v>
      </c>
      <c r="V60" s="1264"/>
      <c r="W60" s="1264"/>
      <c r="X60" s="1264"/>
      <c r="Y60" s="1260" t="s">
        <v>1173</v>
      </c>
      <c r="Z60" s="1260" t="s">
        <v>1159</v>
      </c>
      <c r="AA60" s="1246" t="str">
        <f t="shared" si="0"/>
        <v>잣나무2-6m</v>
      </c>
      <c r="AB60" s="1260">
        <v>2.2000000000000002</v>
      </c>
      <c r="AC60" s="1264"/>
      <c r="AD60" s="1264"/>
      <c r="AE60" s="1264"/>
      <c r="AF60" s="1264"/>
      <c r="AG60" s="1264"/>
      <c r="AH60" s="1264"/>
      <c r="AI60" s="1264"/>
      <c r="AJ60" s="1264"/>
      <c r="AK60" s="1264"/>
      <c r="AL60" s="1264"/>
      <c r="AM60" s="1264"/>
      <c r="AN60" s="1264"/>
      <c r="AO60" s="1264"/>
      <c r="AP60" s="1264"/>
      <c r="AQ60" s="1264"/>
      <c r="AR60" s="1264"/>
      <c r="AS60" s="1264"/>
      <c r="AT60" s="1264"/>
      <c r="AU60" s="1264"/>
      <c r="AV60" s="1264"/>
      <c r="AW60" s="1264"/>
      <c r="AX60" s="1264"/>
      <c r="AY60" s="1264"/>
      <c r="AZ60" s="1264"/>
      <c r="BA60" s="1264"/>
      <c r="BB60" s="1264"/>
      <c r="BC60" s="1264"/>
      <c r="BD60" s="1264"/>
      <c r="BE60" s="1264"/>
      <c r="BF60" s="1264"/>
      <c r="BG60" s="1264"/>
      <c r="BH60" s="1264"/>
      <c r="BI60" s="1264"/>
      <c r="BJ60" s="1264"/>
      <c r="BK60" s="1264"/>
      <c r="BL60" s="1264"/>
      <c r="BM60" s="1264"/>
      <c r="BN60" s="1264"/>
      <c r="BO60" s="1264"/>
      <c r="BP60" s="1264"/>
      <c r="BQ60" s="1264"/>
      <c r="BR60" s="1264"/>
      <c r="BS60" s="1264"/>
      <c r="BT60" s="1264"/>
      <c r="BU60" s="1264"/>
      <c r="BV60" s="1264"/>
      <c r="BW60" s="1264"/>
      <c r="BX60" s="1264"/>
      <c r="BY60" s="1264"/>
      <c r="BZ60" s="1264"/>
      <c r="CA60" s="1264"/>
      <c r="CB60" s="1264"/>
      <c r="CC60" s="1264"/>
      <c r="CD60" s="1264"/>
      <c r="CE60" s="1264"/>
      <c r="CF60" s="1264"/>
      <c r="CG60" s="1264"/>
      <c r="CH60" s="1264"/>
      <c r="CI60" s="1264"/>
      <c r="CJ60" s="1264"/>
      <c r="CK60" s="1264"/>
      <c r="CL60" s="1264"/>
      <c r="CM60" s="1264"/>
      <c r="CN60" s="1264"/>
      <c r="CO60" s="1264"/>
      <c r="CP60" s="1264"/>
      <c r="CQ60" s="1264"/>
      <c r="CR60" s="1264"/>
      <c r="CS60" s="1264"/>
      <c r="CT60" s="1264"/>
      <c r="CU60" s="1264"/>
      <c r="CV60" s="1264"/>
      <c r="CW60" s="1264"/>
      <c r="CX60" s="1264"/>
      <c r="CY60" s="1264"/>
      <c r="CZ60" s="1264"/>
      <c r="DA60" s="1264"/>
      <c r="DB60" s="1264"/>
      <c r="DC60" s="1264"/>
      <c r="DD60" s="1264"/>
      <c r="DE60" s="1264"/>
      <c r="DF60" s="1264"/>
      <c r="DG60" s="1264"/>
      <c r="DH60" s="1264"/>
      <c r="DI60" s="1264"/>
      <c r="DJ60" s="1264"/>
      <c r="DK60" s="1264"/>
      <c r="DL60" s="1264"/>
      <c r="DM60" s="1264"/>
      <c r="DN60" s="1264"/>
      <c r="DO60" s="1264"/>
      <c r="DP60" s="1264"/>
      <c r="DQ60" s="1264"/>
      <c r="DR60" s="1264"/>
      <c r="DS60" s="1264"/>
      <c r="DT60" s="1264"/>
      <c r="DU60" s="1264"/>
      <c r="DV60" s="1264"/>
      <c r="DW60" s="1264"/>
      <c r="DX60" s="1264"/>
      <c r="DY60" s="1264"/>
      <c r="DZ60" s="1264"/>
      <c r="EA60" s="1264"/>
      <c r="EB60" s="1264"/>
      <c r="EC60" s="1264"/>
      <c r="ED60" s="1264"/>
      <c r="EE60" s="1264"/>
      <c r="EF60" s="1264"/>
      <c r="EG60" s="1264"/>
      <c r="EH60" s="1264"/>
      <c r="EI60" s="1264"/>
      <c r="EJ60" s="1264"/>
      <c r="EK60" s="1264"/>
      <c r="EL60" s="1264"/>
      <c r="EM60" s="1264"/>
      <c r="EN60" s="1264"/>
      <c r="EO60" s="1264"/>
      <c r="EP60" s="1264"/>
      <c r="EQ60" s="1264"/>
      <c r="ER60" s="1264"/>
      <c r="ES60" s="1264"/>
      <c r="ET60" s="1264"/>
      <c r="EU60" s="1264"/>
      <c r="EV60" s="1264"/>
      <c r="EW60" s="1264"/>
      <c r="EX60" s="1264"/>
      <c r="EY60" s="1264"/>
      <c r="EZ60" s="1264"/>
      <c r="FA60" s="1264"/>
      <c r="FB60" s="1264"/>
      <c r="FC60" s="1264"/>
      <c r="FD60" s="1264"/>
      <c r="FE60" s="1264"/>
      <c r="FF60" s="1264"/>
      <c r="FG60" s="1264"/>
      <c r="FH60" s="1264"/>
      <c r="FI60" s="1264"/>
      <c r="FJ60" s="1264"/>
      <c r="FK60" s="1264"/>
      <c r="FL60" s="1264"/>
      <c r="FM60" s="1264"/>
      <c r="FN60" s="1264"/>
      <c r="FO60" s="1264"/>
      <c r="FP60" s="1264"/>
      <c r="FQ60" s="1264"/>
      <c r="FR60" s="1264"/>
      <c r="FS60" s="1264"/>
      <c r="FT60" s="1264"/>
      <c r="FU60" s="1264"/>
      <c r="FV60" s="1264"/>
      <c r="FW60" s="1264"/>
      <c r="FX60" s="1264"/>
      <c r="FY60" s="1264"/>
      <c r="FZ60" s="1264"/>
      <c r="GA60" s="1264"/>
      <c r="GB60" s="1264"/>
      <c r="GC60" s="1264"/>
      <c r="GD60" s="1264"/>
      <c r="GE60" s="1264"/>
      <c r="GF60" s="1264"/>
      <c r="GG60" s="1264"/>
      <c r="GH60" s="1264"/>
      <c r="GI60" s="1264"/>
      <c r="GJ60" s="1264"/>
      <c r="GK60" s="1264"/>
      <c r="GL60" s="1264"/>
      <c r="GM60" s="1264"/>
      <c r="GN60" s="1264"/>
      <c r="GO60" s="1264"/>
      <c r="GP60" s="1264"/>
      <c r="GQ60" s="1264"/>
      <c r="GR60" s="1264"/>
      <c r="GS60" s="1264"/>
      <c r="GT60" s="1264"/>
      <c r="GU60" s="1264"/>
      <c r="GV60" s="1264"/>
      <c r="GW60" s="1264"/>
      <c r="GX60" s="1264"/>
      <c r="GY60" s="1264"/>
      <c r="GZ60" s="1264"/>
      <c r="HA60" s="1264"/>
      <c r="HB60" s="1264"/>
      <c r="HC60" s="1264"/>
      <c r="HD60" s="1264"/>
      <c r="HE60" s="1264"/>
      <c r="HF60" s="1264"/>
      <c r="HG60" s="1264"/>
      <c r="HH60" s="1264"/>
      <c r="HI60" s="1264"/>
      <c r="HJ60" s="1264"/>
      <c r="HK60" s="1264"/>
      <c r="HL60" s="1264"/>
      <c r="HM60" s="1264"/>
      <c r="HN60" s="1264"/>
      <c r="HO60" s="1264"/>
      <c r="HP60" s="1264"/>
      <c r="HQ60" s="1264"/>
      <c r="HR60" s="1264"/>
      <c r="HS60" s="1264"/>
      <c r="HT60" s="1264"/>
      <c r="HU60" s="1264"/>
      <c r="HV60" s="1264"/>
      <c r="HW60" s="1264"/>
      <c r="HX60" s="1264"/>
      <c r="HY60" s="1264"/>
      <c r="HZ60" s="1264"/>
      <c r="IA60" s="1264"/>
      <c r="IB60" s="1264"/>
      <c r="IC60" s="1264"/>
      <c r="ID60" s="1264"/>
      <c r="IE60" s="1264"/>
      <c r="IF60" s="1264"/>
      <c r="IG60" s="1264"/>
      <c r="IH60" s="1264"/>
      <c r="II60" s="1264"/>
      <c r="IJ60" s="1264"/>
      <c r="IK60" s="1264"/>
      <c r="IL60" s="1264"/>
      <c r="IM60" s="1264"/>
      <c r="IN60" s="1264"/>
      <c r="IO60" s="1264"/>
      <c r="IP60" s="1264"/>
      <c r="IQ60" s="1264"/>
      <c r="IR60" s="1264"/>
      <c r="IS60" s="1264"/>
      <c r="IT60" s="1264"/>
      <c r="IU60" s="1264"/>
      <c r="IV60" s="1264"/>
    </row>
    <row r="61" spans="1:256" ht="27" customHeight="1" x14ac:dyDescent="0.15">
      <c r="A61" s="1872"/>
      <c r="B61" s="965" t="s">
        <v>225</v>
      </c>
      <c r="C61" s="966"/>
      <c r="D61" s="316" t="s">
        <v>196</v>
      </c>
      <c r="E61" s="967">
        <f t="shared" si="1"/>
        <v>0</v>
      </c>
      <c r="F61" s="316" t="s">
        <v>222</v>
      </c>
      <c r="G61" s="897">
        <f t="shared" si="2"/>
        <v>0</v>
      </c>
      <c r="H61" s="899"/>
      <c r="I61" s="947"/>
      <c r="J61" s="445"/>
      <c r="K61" s="444"/>
      <c r="L61" s="954"/>
      <c r="M61" s="1265"/>
      <c r="N61" s="1264"/>
      <c r="O61" s="964"/>
      <c r="P61" s="1264"/>
      <c r="R61" s="1267" t="s">
        <v>468</v>
      </c>
      <c r="S61" s="1267">
        <v>1.6</v>
      </c>
      <c r="T61" s="1267">
        <v>0.5</v>
      </c>
      <c r="U61" s="1267">
        <v>0.5</v>
      </c>
      <c r="V61" s="1264"/>
      <c r="W61" s="1264"/>
      <c r="X61" s="1264"/>
      <c r="Y61" s="1260" t="s">
        <v>1173</v>
      </c>
      <c r="Z61" s="1260" t="s">
        <v>1162</v>
      </c>
      <c r="AA61" s="1246" t="str">
        <f t="shared" si="0"/>
        <v>잣나무4-6m</v>
      </c>
      <c r="AB61" s="1260">
        <v>1.2</v>
      </c>
      <c r="AC61" s="1264"/>
      <c r="AD61" s="1264"/>
      <c r="AE61" s="1264"/>
      <c r="AF61" s="1264"/>
      <c r="AG61" s="1264"/>
      <c r="AH61" s="1264"/>
      <c r="AI61" s="1264"/>
      <c r="AJ61" s="1264"/>
      <c r="AK61" s="1264"/>
      <c r="AL61" s="1264"/>
      <c r="AM61" s="1264"/>
      <c r="AN61" s="1264"/>
      <c r="AO61" s="1264"/>
      <c r="AP61" s="1264"/>
      <c r="AQ61" s="1264"/>
      <c r="AR61" s="1264"/>
      <c r="AS61" s="1264"/>
      <c r="AT61" s="1264"/>
      <c r="AU61" s="1264"/>
      <c r="AV61" s="1264"/>
      <c r="AW61" s="1264"/>
      <c r="AX61" s="1264"/>
      <c r="AY61" s="1264"/>
      <c r="AZ61" s="1264"/>
      <c r="BA61" s="1264"/>
      <c r="BB61" s="1264"/>
      <c r="BC61" s="1264"/>
      <c r="BD61" s="1264"/>
      <c r="BE61" s="1264"/>
      <c r="BF61" s="1264"/>
      <c r="BG61" s="1264"/>
      <c r="BH61" s="1264"/>
      <c r="BI61" s="1264"/>
      <c r="BJ61" s="1264"/>
      <c r="BK61" s="1264"/>
      <c r="BL61" s="1264"/>
      <c r="BM61" s="1264"/>
      <c r="BN61" s="1264"/>
      <c r="BO61" s="1264"/>
      <c r="BP61" s="1264"/>
      <c r="BQ61" s="1264"/>
      <c r="BR61" s="1264"/>
      <c r="BS61" s="1264"/>
      <c r="BT61" s="1264"/>
      <c r="BU61" s="1264"/>
      <c r="BV61" s="1264"/>
      <c r="BW61" s="1264"/>
      <c r="BX61" s="1264"/>
      <c r="BY61" s="1264"/>
      <c r="BZ61" s="1264"/>
      <c r="CA61" s="1264"/>
      <c r="CB61" s="1264"/>
      <c r="CC61" s="1264"/>
      <c r="CD61" s="1264"/>
      <c r="CE61" s="1264"/>
      <c r="CF61" s="1264"/>
      <c r="CG61" s="1264"/>
      <c r="CH61" s="1264"/>
      <c r="CI61" s="1264"/>
      <c r="CJ61" s="1264"/>
      <c r="CK61" s="1264"/>
      <c r="CL61" s="1264"/>
      <c r="CM61" s="1264"/>
      <c r="CN61" s="1264"/>
      <c r="CO61" s="1264"/>
      <c r="CP61" s="1264"/>
      <c r="CQ61" s="1264"/>
      <c r="CR61" s="1264"/>
      <c r="CS61" s="1264"/>
      <c r="CT61" s="1264"/>
      <c r="CU61" s="1264"/>
      <c r="CV61" s="1264"/>
      <c r="CW61" s="1264"/>
      <c r="CX61" s="1264"/>
      <c r="CY61" s="1264"/>
      <c r="CZ61" s="1264"/>
      <c r="DA61" s="1264"/>
      <c r="DB61" s="1264"/>
      <c r="DC61" s="1264"/>
      <c r="DD61" s="1264"/>
      <c r="DE61" s="1264"/>
      <c r="DF61" s="1264"/>
      <c r="DG61" s="1264"/>
      <c r="DH61" s="1264"/>
      <c r="DI61" s="1264"/>
      <c r="DJ61" s="1264"/>
      <c r="DK61" s="1264"/>
      <c r="DL61" s="1264"/>
      <c r="DM61" s="1264"/>
      <c r="DN61" s="1264"/>
      <c r="DO61" s="1264"/>
      <c r="DP61" s="1264"/>
      <c r="DQ61" s="1264"/>
      <c r="DR61" s="1264"/>
      <c r="DS61" s="1264"/>
      <c r="DT61" s="1264"/>
      <c r="DU61" s="1264"/>
      <c r="DV61" s="1264"/>
      <c r="DW61" s="1264"/>
      <c r="DX61" s="1264"/>
      <c r="DY61" s="1264"/>
      <c r="DZ61" s="1264"/>
      <c r="EA61" s="1264"/>
      <c r="EB61" s="1264"/>
      <c r="EC61" s="1264"/>
      <c r="ED61" s="1264"/>
      <c r="EE61" s="1264"/>
      <c r="EF61" s="1264"/>
      <c r="EG61" s="1264"/>
      <c r="EH61" s="1264"/>
      <c r="EI61" s="1264"/>
      <c r="EJ61" s="1264"/>
      <c r="EK61" s="1264"/>
      <c r="EL61" s="1264"/>
      <c r="EM61" s="1264"/>
      <c r="EN61" s="1264"/>
      <c r="EO61" s="1264"/>
      <c r="EP61" s="1264"/>
      <c r="EQ61" s="1264"/>
      <c r="ER61" s="1264"/>
      <c r="ES61" s="1264"/>
      <c r="ET61" s="1264"/>
      <c r="EU61" s="1264"/>
      <c r="EV61" s="1264"/>
      <c r="EW61" s="1264"/>
      <c r="EX61" s="1264"/>
      <c r="EY61" s="1264"/>
      <c r="EZ61" s="1264"/>
      <c r="FA61" s="1264"/>
      <c r="FB61" s="1264"/>
      <c r="FC61" s="1264"/>
      <c r="FD61" s="1264"/>
      <c r="FE61" s="1264"/>
      <c r="FF61" s="1264"/>
      <c r="FG61" s="1264"/>
      <c r="FH61" s="1264"/>
      <c r="FI61" s="1264"/>
      <c r="FJ61" s="1264"/>
      <c r="FK61" s="1264"/>
      <c r="FL61" s="1264"/>
      <c r="FM61" s="1264"/>
      <c r="FN61" s="1264"/>
      <c r="FO61" s="1264"/>
      <c r="FP61" s="1264"/>
      <c r="FQ61" s="1264"/>
      <c r="FR61" s="1264"/>
      <c r="FS61" s="1264"/>
      <c r="FT61" s="1264"/>
      <c r="FU61" s="1264"/>
      <c r="FV61" s="1264"/>
      <c r="FW61" s="1264"/>
      <c r="FX61" s="1264"/>
      <c r="FY61" s="1264"/>
      <c r="FZ61" s="1264"/>
      <c r="GA61" s="1264"/>
      <c r="GB61" s="1264"/>
      <c r="GC61" s="1264"/>
      <c r="GD61" s="1264"/>
      <c r="GE61" s="1264"/>
      <c r="GF61" s="1264"/>
      <c r="GG61" s="1264"/>
      <c r="GH61" s="1264"/>
      <c r="GI61" s="1264"/>
      <c r="GJ61" s="1264"/>
      <c r="GK61" s="1264"/>
      <c r="GL61" s="1264"/>
      <c r="GM61" s="1264"/>
      <c r="GN61" s="1264"/>
      <c r="GO61" s="1264"/>
      <c r="GP61" s="1264"/>
      <c r="GQ61" s="1264"/>
      <c r="GR61" s="1264"/>
      <c r="GS61" s="1264"/>
      <c r="GT61" s="1264"/>
      <c r="GU61" s="1264"/>
      <c r="GV61" s="1264"/>
      <c r="GW61" s="1264"/>
      <c r="GX61" s="1264"/>
      <c r="GY61" s="1264"/>
      <c r="GZ61" s="1264"/>
      <c r="HA61" s="1264"/>
      <c r="HB61" s="1264"/>
      <c r="HC61" s="1264"/>
      <c r="HD61" s="1264"/>
      <c r="HE61" s="1264"/>
      <c r="HF61" s="1264"/>
      <c r="HG61" s="1264"/>
      <c r="HH61" s="1264"/>
      <c r="HI61" s="1264"/>
      <c r="HJ61" s="1264"/>
      <c r="HK61" s="1264"/>
      <c r="HL61" s="1264"/>
      <c r="HM61" s="1264"/>
      <c r="HN61" s="1264"/>
      <c r="HO61" s="1264"/>
      <c r="HP61" s="1264"/>
      <c r="HQ61" s="1264"/>
      <c r="HR61" s="1264"/>
      <c r="HS61" s="1264"/>
      <c r="HT61" s="1264"/>
      <c r="HU61" s="1264"/>
      <c r="HV61" s="1264"/>
      <c r="HW61" s="1264"/>
      <c r="HX61" s="1264"/>
      <c r="HY61" s="1264"/>
      <c r="HZ61" s="1264"/>
      <c r="IA61" s="1264"/>
      <c r="IB61" s="1264"/>
      <c r="IC61" s="1264"/>
      <c r="ID61" s="1264"/>
      <c r="IE61" s="1264"/>
      <c r="IF61" s="1264"/>
      <c r="IG61" s="1264"/>
      <c r="IH61" s="1264"/>
      <c r="II61" s="1264"/>
      <c r="IJ61" s="1264"/>
      <c r="IK61" s="1264"/>
      <c r="IL61" s="1264"/>
      <c r="IM61" s="1264"/>
      <c r="IN61" s="1264"/>
      <c r="IO61" s="1264"/>
      <c r="IP61" s="1264"/>
      <c r="IQ61" s="1264"/>
      <c r="IR61" s="1264"/>
      <c r="IS61" s="1264"/>
      <c r="IT61" s="1264"/>
      <c r="IU61" s="1264"/>
      <c r="IV61" s="1264"/>
    </row>
    <row r="62" spans="1:256" ht="27" customHeight="1" x14ac:dyDescent="0.15">
      <c r="A62" s="1872"/>
      <c r="B62" s="965" t="s">
        <v>226</v>
      </c>
      <c r="C62" s="966"/>
      <c r="D62" s="316" t="s">
        <v>196</v>
      </c>
      <c r="E62" s="967">
        <f t="shared" si="1"/>
        <v>0</v>
      </c>
      <c r="F62" s="316" t="s">
        <v>222</v>
      </c>
      <c r="G62" s="897">
        <f t="shared" si="2"/>
        <v>0</v>
      </c>
      <c r="H62" s="899"/>
      <c r="I62" s="947"/>
      <c r="J62" s="445"/>
      <c r="K62" s="444"/>
      <c r="L62" s="954"/>
      <c r="M62" s="1265"/>
      <c r="N62" s="1264"/>
      <c r="O62" s="964"/>
      <c r="P62" s="1264"/>
      <c r="R62" s="1267" t="s">
        <v>469</v>
      </c>
      <c r="S62" s="1267">
        <v>2.1</v>
      </c>
      <c r="T62" s="1267">
        <v>0.7</v>
      </c>
      <c r="U62" s="1267">
        <v>0.7</v>
      </c>
      <c r="V62" s="1264"/>
      <c r="W62" s="1264"/>
      <c r="X62" s="1264"/>
      <c r="Y62" s="1260" t="s">
        <v>1178</v>
      </c>
      <c r="Z62" s="1260" t="s">
        <v>1143</v>
      </c>
      <c r="AA62" s="1246" t="str">
        <f t="shared" si="0"/>
        <v>리기다0-1m</v>
      </c>
      <c r="AB62" s="1260">
        <v>0.4</v>
      </c>
      <c r="AC62" s="1264"/>
      <c r="AD62" s="1264"/>
      <c r="AE62" s="1264"/>
      <c r="AF62" s="1264"/>
      <c r="AG62" s="1264"/>
      <c r="AH62" s="1264"/>
      <c r="AI62" s="1264"/>
      <c r="AJ62" s="1264"/>
      <c r="AK62" s="1264"/>
      <c r="AL62" s="1264"/>
      <c r="AM62" s="1264"/>
      <c r="AN62" s="1264"/>
      <c r="AO62" s="1264"/>
      <c r="AP62" s="1264"/>
      <c r="AQ62" s="1264"/>
      <c r="AR62" s="1264"/>
      <c r="AS62" s="1264"/>
      <c r="AT62" s="1264"/>
      <c r="AU62" s="1264"/>
      <c r="AV62" s="1264"/>
      <c r="AW62" s="1264"/>
      <c r="AX62" s="1264"/>
      <c r="AY62" s="1264"/>
      <c r="AZ62" s="1264"/>
      <c r="BA62" s="1264"/>
      <c r="BB62" s="1264"/>
      <c r="BC62" s="1264"/>
      <c r="BD62" s="1264"/>
      <c r="BE62" s="1264"/>
      <c r="BF62" s="1264"/>
      <c r="BG62" s="1264"/>
      <c r="BH62" s="1264"/>
      <c r="BI62" s="1264"/>
      <c r="BJ62" s="1264"/>
      <c r="BK62" s="1264"/>
      <c r="BL62" s="1264"/>
      <c r="BM62" s="1264"/>
      <c r="BN62" s="1264"/>
      <c r="BO62" s="1264"/>
      <c r="BP62" s="1264"/>
      <c r="BQ62" s="1264"/>
      <c r="BR62" s="1264"/>
      <c r="BS62" s="1264"/>
      <c r="BT62" s="1264"/>
      <c r="BU62" s="1264"/>
      <c r="BV62" s="1264"/>
      <c r="BW62" s="1264"/>
      <c r="BX62" s="1264"/>
      <c r="BY62" s="1264"/>
      <c r="BZ62" s="1264"/>
      <c r="CA62" s="1264"/>
      <c r="CB62" s="1264"/>
      <c r="CC62" s="1264"/>
      <c r="CD62" s="1264"/>
      <c r="CE62" s="1264"/>
      <c r="CF62" s="1264"/>
      <c r="CG62" s="1264"/>
      <c r="CH62" s="1264"/>
      <c r="CI62" s="1264"/>
      <c r="CJ62" s="1264"/>
      <c r="CK62" s="1264"/>
      <c r="CL62" s="1264"/>
      <c r="CM62" s="1264"/>
      <c r="CN62" s="1264"/>
      <c r="CO62" s="1264"/>
      <c r="CP62" s="1264"/>
      <c r="CQ62" s="1264"/>
      <c r="CR62" s="1264"/>
      <c r="CS62" s="1264"/>
      <c r="CT62" s="1264"/>
      <c r="CU62" s="1264"/>
      <c r="CV62" s="1264"/>
      <c r="CW62" s="1264"/>
      <c r="CX62" s="1264"/>
      <c r="CY62" s="1264"/>
      <c r="CZ62" s="1264"/>
      <c r="DA62" s="1264"/>
      <c r="DB62" s="1264"/>
      <c r="DC62" s="1264"/>
      <c r="DD62" s="1264"/>
      <c r="DE62" s="1264"/>
      <c r="DF62" s="1264"/>
      <c r="DG62" s="1264"/>
      <c r="DH62" s="1264"/>
      <c r="DI62" s="1264"/>
      <c r="DJ62" s="1264"/>
      <c r="DK62" s="1264"/>
      <c r="DL62" s="1264"/>
      <c r="DM62" s="1264"/>
      <c r="DN62" s="1264"/>
      <c r="DO62" s="1264"/>
      <c r="DP62" s="1264"/>
      <c r="DQ62" s="1264"/>
      <c r="DR62" s="1264"/>
      <c r="DS62" s="1264"/>
      <c r="DT62" s="1264"/>
      <c r="DU62" s="1264"/>
      <c r="DV62" s="1264"/>
      <c r="DW62" s="1264"/>
      <c r="DX62" s="1264"/>
      <c r="DY62" s="1264"/>
      <c r="DZ62" s="1264"/>
      <c r="EA62" s="1264"/>
      <c r="EB62" s="1264"/>
      <c r="EC62" s="1264"/>
      <c r="ED62" s="1264"/>
      <c r="EE62" s="1264"/>
      <c r="EF62" s="1264"/>
      <c r="EG62" s="1264"/>
      <c r="EH62" s="1264"/>
      <c r="EI62" s="1264"/>
      <c r="EJ62" s="1264"/>
      <c r="EK62" s="1264"/>
      <c r="EL62" s="1264"/>
      <c r="EM62" s="1264"/>
      <c r="EN62" s="1264"/>
      <c r="EO62" s="1264"/>
      <c r="EP62" s="1264"/>
      <c r="EQ62" s="1264"/>
      <c r="ER62" s="1264"/>
      <c r="ES62" s="1264"/>
      <c r="ET62" s="1264"/>
      <c r="EU62" s="1264"/>
      <c r="EV62" s="1264"/>
      <c r="EW62" s="1264"/>
      <c r="EX62" s="1264"/>
      <c r="EY62" s="1264"/>
      <c r="EZ62" s="1264"/>
      <c r="FA62" s="1264"/>
      <c r="FB62" s="1264"/>
      <c r="FC62" s="1264"/>
      <c r="FD62" s="1264"/>
      <c r="FE62" s="1264"/>
      <c r="FF62" s="1264"/>
      <c r="FG62" s="1264"/>
      <c r="FH62" s="1264"/>
      <c r="FI62" s="1264"/>
      <c r="FJ62" s="1264"/>
      <c r="FK62" s="1264"/>
      <c r="FL62" s="1264"/>
      <c r="FM62" s="1264"/>
      <c r="FN62" s="1264"/>
      <c r="FO62" s="1264"/>
      <c r="FP62" s="1264"/>
      <c r="FQ62" s="1264"/>
      <c r="FR62" s="1264"/>
      <c r="FS62" s="1264"/>
      <c r="FT62" s="1264"/>
      <c r="FU62" s="1264"/>
      <c r="FV62" s="1264"/>
      <c r="FW62" s="1264"/>
      <c r="FX62" s="1264"/>
      <c r="FY62" s="1264"/>
      <c r="FZ62" s="1264"/>
      <c r="GA62" s="1264"/>
      <c r="GB62" s="1264"/>
      <c r="GC62" s="1264"/>
      <c r="GD62" s="1264"/>
      <c r="GE62" s="1264"/>
      <c r="GF62" s="1264"/>
      <c r="GG62" s="1264"/>
      <c r="GH62" s="1264"/>
      <c r="GI62" s="1264"/>
      <c r="GJ62" s="1264"/>
      <c r="GK62" s="1264"/>
      <c r="GL62" s="1264"/>
      <c r="GM62" s="1264"/>
      <c r="GN62" s="1264"/>
      <c r="GO62" s="1264"/>
      <c r="GP62" s="1264"/>
      <c r="GQ62" s="1264"/>
      <c r="GR62" s="1264"/>
      <c r="GS62" s="1264"/>
      <c r="GT62" s="1264"/>
      <c r="GU62" s="1264"/>
      <c r="GV62" s="1264"/>
      <c r="GW62" s="1264"/>
      <c r="GX62" s="1264"/>
      <c r="GY62" s="1264"/>
      <c r="GZ62" s="1264"/>
      <c r="HA62" s="1264"/>
      <c r="HB62" s="1264"/>
      <c r="HC62" s="1264"/>
      <c r="HD62" s="1264"/>
      <c r="HE62" s="1264"/>
      <c r="HF62" s="1264"/>
      <c r="HG62" s="1264"/>
      <c r="HH62" s="1264"/>
      <c r="HI62" s="1264"/>
      <c r="HJ62" s="1264"/>
      <c r="HK62" s="1264"/>
      <c r="HL62" s="1264"/>
      <c r="HM62" s="1264"/>
      <c r="HN62" s="1264"/>
      <c r="HO62" s="1264"/>
      <c r="HP62" s="1264"/>
      <c r="HQ62" s="1264"/>
      <c r="HR62" s="1264"/>
      <c r="HS62" s="1264"/>
      <c r="HT62" s="1264"/>
      <c r="HU62" s="1264"/>
      <c r="HV62" s="1264"/>
      <c r="HW62" s="1264"/>
      <c r="HX62" s="1264"/>
      <c r="HY62" s="1264"/>
      <c r="HZ62" s="1264"/>
      <c r="IA62" s="1264"/>
      <c r="IB62" s="1264"/>
      <c r="IC62" s="1264"/>
      <c r="ID62" s="1264"/>
      <c r="IE62" s="1264"/>
      <c r="IF62" s="1264"/>
      <c r="IG62" s="1264"/>
      <c r="IH62" s="1264"/>
      <c r="II62" s="1264"/>
      <c r="IJ62" s="1264"/>
      <c r="IK62" s="1264"/>
      <c r="IL62" s="1264"/>
      <c r="IM62" s="1264"/>
      <c r="IN62" s="1264"/>
      <c r="IO62" s="1264"/>
      <c r="IP62" s="1264"/>
      <c r="IQ62" s="1264"/>
      <c r="IR62" s="1264"/>
      <c r="IS62" s="1264"/>
      <c r="IT62" s="1264"/>
      <c r="IU62" s="1264"/>
      <c r="IV62" s="1264"/>
    </row>
    <row r="63" spans="1:256" ht="27" customHeight="1" x14ac:dyDescent="0.15">
      <c r="A63" s="1872"/>
      <c r="B63" s="965" t="s">
        <v>227</v>
      </c>
      <c r="C63" s="966"/>
      <c r="D63" s="316" t="s">
        <v>196</v>
      </c>
      <c r="E63" s="967">
        <f t="shared" si="1"/>
        <v>0</v>
      </c>
      <c r="F63" s="316" t="s">
        <v>222</v>
      </c>
      <c r="G63" s="897">
        <f t="shared" si="2"/>
        <v>0</v>
      </c>
      <c r="H63" s="899"/>
      <c r="I63" s="947"/>
      <c r="J63" s="445"/>
      <c r="K63" s="444"/>
      <c r="L63" s="954"/>
      <c r="M63" s="1265"/>
      <c r="N63" s="1264"/>
      <c r="O63" s="964"/>
      <c r="P63" s="1264"/>
      <c r="R63" s="1267" t="s">
        <v>470</v>
      </c>
      <c r="S63" s="1267">
        <v>2.6</v>
      </c>
      <c r="T63" s="1267">
        <v>0.9</v>
      </c>
      <c r="U63" s="1267">
        <v>0.9</v>
      </c>
      <c r="V63" s="1264"/>
      <c r="W63" s="1264"/>
      <c r="X63" s="1264"/>
      <c r="Y63" s="1260" t="s">
        <v>1178</v>
      </c>
      <c r="Z63" s="1260" t="s">
        <v>1144</v>
      </c>
      <c r="AA63" s="1246" t="str">
        <f t="shared" si="0"/>
        <v>리기다0-2m</v>
      </c>
      <c r="AB63" s="1260">
        <v>0.8</v>
      </c>
      <c r="AC63" s="1264"/>
      <c r="AD63" s="1264"/>
      <c r="AE63" s="1264"/>
      <c r="AF63" s="1264"/>
      <c r="AG63" s="1264"/>
      <c r="AH63" s="1264"/>
      <c r="AI63" s="1264"/>
      <c r="AJ63" s="1264"/>
      <c r="AK63" s="1264"/>
      <c r="AL63" s="1264"/>
      <c r="AM63" s="1264"/>
      <c r="AN63" s="1264"/>
      <c r="AO63" s="1264"/>
      <c r="AP63" s="1264"/>
      <c r="AQ63" s="1264"/>
      <c r="AR63" s="1264"/>
      <c r="AS63" s="1264"/>
      <c r="AT63" s="1264"/>
      <c r="AU63" s="1264"/>
      <c r="AV63" s="1264"/>
      <c r="AW63" s="1264"/>
      <c r="AX63" s="1264"/>
      <c r="AY63" s="1264"/>
      <c r="AZ63" s="1264"/>
      <c r="BA63" s="1264"/>
      <c r="BB63" s="1264"/>
      <c r="BC63" s="1264"/>
      <c r="BD63" s="1264"/>
      <c r="BE63" s="1264"/>
      <c r="BF63" s="1264"/>
      <c r="BG63" s="1264"/>
      <c r="BH63" s="1264"/>
      <c r="BI63" s="1264"/>
      <c r="BJ63" s="1264"/>
      <c r="BK63" s="1264"/>
      <c r="BL63" s="1264"/>
      <c r="BM63" s="1264"/>
      <c r="BN63" s="1264"/>
      <c r="BO63" s="1264"/>
      <c r="BP63" s="1264"/>
      <c r="BQ63" s="1264"/>
      <c r="BR63" s="1264"/>
      <c r="BS63" s="1264"/>
      <c r="BT63" s="1264"/>
      <c r="BU63" s="1264"/>
      <c r="BV63" s="1264"/>
      <c r="BW63" s="1264"/>
      <c r="BX63" s="1264"/>
      <c r="BY63" s="1264"/>
      <c r="BZ63" s="1264"/>
      <c r="CA63" s="1264"/>
      <c r="CB63" s="1264"/>
      <c r="CC63" s="1264"/>
      <c r="CD63" s="1264"/>
      <c r="CE63" s="1264"/>
      <c r="CF63" s="1264"/>
      <c r="CG63" s="1264"/>
      <c r="CH63" s="1264"/>
      <c r="CI63" s="1264"/>
      <c r="CJ63" s="1264"/>
      <c r="CK63" s="1264"/>
      <c r="CL63" s="1264"/>
      <c r="CM63" s="1264"/>
      <c r="CN63" s="1264"/>
      <c r="CO63" s="1264"/>
      <c r="CP63" s="1264"/>
      <c r="CQ63" s="1264"/>
      <c r="CR63" s="1264"/>
      <c r="CS63" s="1264"/>
      <c r="CT63" s="1264"/>
      <c r="CU63" s="1264"/>
      <c r="CV63" s="1264"/>
      <c r="CW63" s="1264"/>
      <c r="CX63" s="1264"/>
      <c r="CY63" s="1264"/>
      <c r="CZ63" s="1264"/>
      <c r="DA63" s="1264"/>
      <c r="DB63" s="1264"/>
      <c r="DC63" s="1264"/>
      <c r="DD63" s="1264"/>
      <c r="DE63" s="1264"/>
      <c r="DF63" s="1264"/>
      <c r="DG63" s="1264"/>
      <c r="DH63" s="1264"/>
      <c r="DI63" s="1264"/>
      <c r="DJ63" s="1264"/>
      <c r="DK63" s="1264"/>
      <c r="DL63" s="1264"/>
      <c r="DM63" s="1264"/>
      <c r="DN63" s="1264"/>
      <c r="DO63" s="1264"/>
      <c r="DP63" s="1264"/>
      <c r="DQ63" s="1264"/>
      <c r="DR63" s="1264"/>
      <c r="DS63" s="1264"/>
      <c r="DT63" s="1264"/>
      <c r="DU63" s="1264"/>
      <c r="DV63" s="1264"/>
      <c r="DW63" s="1264"/>
      <c r="DX63" s="1264"/>
      <c r="DY63" s="1264"/>
      <c r="DZ63" s="1264"/>
      <c r="EA63" s="1264"/>
      <c r="EB63" s="1264"/>
      <c r="EC63" s="1264"/>
      <c r="ED63" s="1264"/>
      <c r="EE63" s="1264"/>
      <c r="EF63" s="1264"/>
      <c r="EG63" s="1264"/>
      <c r="EH63" s="1264"/>
      <c r="EI63" s="1264"/>
      <c r="EJ63" s="1264"/>
      <c r="EK63" s="1264"/>
      <c r="EL63" s="1264"/>
      <c r="EM63" s="1264"/>
      <c r="EN63" s="1264"/>
      <c r="EO63" s="1264"/>
      <c r="EP63" s="1264"/>
      <c r="EQ63" s="1264"/>
      <c r="ER63" s="1264"/>
      <c r="ES63" s="1264"/>
      <c r="ET63" s="1264"/>
      <c r="EU63" s="1264"/>
      <c r="EV63" s="1264"/>
      <c r="EW63" s="1264"/>
      <c r="EX63" s="1264"/>
      <c r="EY63" s="1264"/>
      <c r="EZ63" s="1264"/>
      <c r="FA63" s="1264"/>
      <c r="FB63" s="1264"/>
      <c r="FC63" s="1264"/>
      <c r="FD63" s="1264"/>
      <c r="FE63" s="1264"/>
      <c r="FF63" s="1264"/>
      <c r="FG63" s="1264"/>
      <c r="FH63" s="1264"/>
      <c r="FI63" s="1264"/>
      <c r="FJ63" s="1264"/>
      <c r="FK63" s="1264"/>
      <c r="FL63" s="1264"/>
      <c r="FM63" s="1264"/>
      <c r="FN63" s="1264"/>
      <c r="FO63" s="1264"/>
      <c r="FP63" s="1264"/>
      <c r="FQ63" s="1264"/>
      <c r="FR63" s="1264"/>
      <c r="FS63" s="1264"/>
      <c r="FT63" s="1264"/>
      <c r="FU63" s="1264"/>
      <c r="FV63" s="1264"/>
      <c r="FW63" s="1264"/>
      <c r="FX63" s="1264"/>
      <c r="FY63" s="1264"/>
      <c r="FZ63" s="1264"/>
      <c r="GA63" s="1264"/>
      <c r="GB63" s="1264"/>
      <c r="GC63" s="1264"/>
      <c r="GD63" s="1264"/>
      <c r="GE63" s="1264"/>
      <c r="GF63" s="1264"/>
      <c r="GG63" s="1264"/>
      <c r="GH63" s="1264"/>
      <c r="GI63" s="1264"/>
      <c r="GJ63" s="1264"/>
      <c r="GK63" s="1264"/>
      <c r="GL63" s="1264"/>
      <c r="GM63" s="1264"/>
      <c r="GN63" s="1264"/>
      <c r="GO63" s="1264"/>
      <c r="GP63" s="1264"/>
      <c r="GQ63" s="1264"/>
      <c r="GR63" s="1264"/>
      <c r="GS63" s="1264"/>
      <c r="GT63" s="1264"/>
      <c r="GU63" s="1264"/>
      <c r="GV63" s="1264"/>
      <c r="GW63" s="1264"/>
      <c r="GX63" s="1264"/>
      <c r="GY63" s="1264"/>
      <c r="GZ63" s="1264"/>
      <c r="HA63" s="1264"/>
      <c r="HB63" s="1264"/>
      <c r="HC63" s="1264"/>
      <c r="HD63" s="1264"/>
      <c r="HE63" s="1264"/>
      <c r="HF63" s="1264"/>
      <c r="HG63" s="1264"/>
      <c r="HH63" s="1264"/>
      <c r="HI63" s="1264"/>
      <c r="HJ63" s="1264"/>
      <c r="HK63" s="1264"/>
      <c r="HL63" s="1264"/>
      <c r="HM63" s="1264"/>
      <c r="HN63" s="1264"/>
      <c r="HO63" s="1264"/>
      <c r="HP63" s="1264"/>
      <c r="HQ63" s="1264"/>
      <c r="HR63" s="1264"/>
      <c r="HS63" s="1264"/>
      <c r="HT63" s="1264"/>
      <c r="HU63" s="1264"/>
      <c r="HV63" s="1264"/>
      <c r="HW63" s="1264"/>
      <c r="HX63" s="1264"/>
      <c r="HY63" s="1264"/>
      <c r="HZ63" s="1264"/>
      <c r="IA63" s="1264"/>
      <c r="IB63" s="1264"/>
      <c r="IC63" s="1264"/>
      <c r="ID63" s="1264"/>
      <c r="IE63" s="1264"/>
      <c r="IF63" s="1264"/>
      <c r="IG63" s="1264"/>
      <c r="IH63" s="1264"/>
      <c r="II63" s="1264"/>
      <c r="IJ63" s="1264"/>
      <c r="IK63" s="1264"/>
      <c r="IL63" s="1264"/>
      <c r="IM63" s="1264"/>
      <c r="IN63" s="1264"/>
      <c r="IO63" s="1264"/>
      <c r="IP63" s="1264"/>
      <c r="IQ63" s="1264"/>
      <c r="IR63" s="1264"/>
      <c r="IS63" s="1264"/>
      <c r="IT63" s="1264"/>
      <c r="IU63" s="1264"/>
      <c r="IV63" s="1264"/>
    </row>
    <row r="64" spans="1:256" ht="27" customHeight="1" x14ac:dyDescent="0.15">
      <c r="A64" s="1872"/>
      <c r="B64" s="965" t="s">
        <v>228</v>
      </c>
      <c r="C64" s="966"/>
      <c r="D64" s="316" t="s">
        <v>196</v>
      </c>
      <c r="E64" s="967">
        <f t="shared" si="1"/>
        <v>0</v>
      </c>
      <c r="F64" s="316" t="s">
        <v>222</v>
      </c>
      <c r="G64" s="897">
        <f t="shared" si="2"/>
        <v>0</v>
      </c>
      <c r="H64" s="899"/>
      <c r="I64" s="947"/>
      <c r="J64" s="445"/>
      <c r="K64" s="444"/>
      <c r="L64" s="954"/>
      <c r="M64" s="1265"/>
      <c r="N64" s="1264"/>
      <c r="O64" s="964"/>
      <c r="P64" s="1264"/>
      <c r="R64" s="1267" t="s">
        <v>471</v>
      </c>
      <c r="S64" s="1267">
        <v>3.1</v>
      </c>
      <c r="T64" s="1267">
        <v>1</v>
      </c>
      <c r="U64" s="1267">
        <v>1</v>
      </c>
      <c r="V64" s="1264"/>
      <c r="W64" s="1264"/>
      <c r="X64" s="1264"/>
      <c r="Y64" s="1260" t="s">
        <v>1178</v>
      </c>
      <c r="Z64" s="1260" t="s">
        <v>1148</v>
      </c>
      <c r="AA64" s="1246" t="str">
        <f t="shared" si="0"/>
        <v>리기다0-4m</v>
      </c>
      <c r="AB64" s="1260">
        <v>1.8</v>
      </c>
      <c r="AC64" s="1264"/>
      <c r="AD64" s="1264"/>
      <c r="AE64" s="1264"/>
      <c r="AF64" s="1264"/>
      <c r="AG64" s="1264"/>
      <c r="AH64" s="1264"/>
      <c r="AI64" s="1264"/>
      <c r="AJ64" s="1264"/>
      <c r="AK64" s="1264"/>
      <c r="AL64" s="1264"/>
      <c r="AM64" s="1264"/>
      <c r="AN64" s="1264"/>
      <c r="AO64" s="1264"/>
      <c r="AP64" s="1264"/>
      <c r="AQ64" s="1264"/>
      <c r="AR64" s="1264"/>
      <c r="AS64" s="1264"/>
      <c r="AT64" s="1264"/>
      <c r="AU64" s="1264"/>
      <c r="AV64" s="1264"/>
      <c r="AW64" s="1264"/>
      <c r="AX64" s="1264"/>
      <c r="AY64" s="1264"/>
      <c r="AZ64" s="1264"/>
      <c r="BA64" s="1264"/>
      <c r="BB64" s="1264"/>
      <c r="BC64" s="1264"/>
      <c r="BD64" s="1264"/>
      <c r="BE64" s="1264"/>
      <c r="BF64" s="1264"/>
      <c r="BG64" s="1264"/>
      <c r="BH64" s="1264"/>
      <c r="BI64" s="1264"/>
      <c r="BJ64" s="1264"/>
      <c r="BK64" s="1264"/>
      <c r="BL64" s="1264"/>
      <c r="BM64" s="1264"/>
      <c r="BN64" s="1264"/>
      <c r="BO64" s="1264"/>
      <c r="BP64" s="1264"/>
      <c r="BQ64" s="1264"/>
      <c r="BR64" s="1264"/>
      <c r="BS64" s="1264"/>
      <c r="BT64" s="1264"/>
      <c r="BU64" s="1264"/>
      <c r="BV64" s="1264"/>
      <c r="BW64" s="1264"/>
      <c r="BX64" s="1264"/>
      <c r="BY64" s="1264"/>
      <c r="BZ64" s="1264"/>
      <c r="CA64" s="1264"/>
      <c r="CB64" s="1264"/>
      <c r="CC64" s="1264"/>
      <c r="CD64" s="1264"/>
      <c r="CE64" s="1264"/>
      <c r="CF64" s="1264"/>
      <c r="CG64" s="1264"/>
      <c r="CH64" s="1264"/>
      <c r="CI64" s="1264"/>
      <c r="CJ64" s="1264"/>
      <c r="CK64" s="1264"/>
      <c r="CL64" s="1264"/>
      <c r="CM64" s="1264"/>
      <c r="CN64" s="1264"/>
      <c r="CO64" s="1264"/>
      <c r="CP64" s="1264"/>
      <c r="CQ64" s="1264"/>
      <c r="CR64" s="1264"/>
      <c r="CS64" s="1264"/>
      <c r="CT64" s="1264"/>
      <c r="CU64" s="1264"/>
      <c r="CV64" s="1264"/>
      <c r="CW64" s="1264"/>
      <c r="CX64" s="1264"/>
      <c r="CY64" s="1264"/>
      <c r="CZ64" s="1264"/>
      <c r="DA64" s="1264"/>
      <c r="DB64" s="1264"/>
      <c r="DC64" s="1264"/>
      <c r="DD64" s="1264"/>
      <c r="DE64" s="1264"/>
      <c r="DF64" s="1264"/>
      <c r="DG64" s="1264"/>
      <c r="DH64" s="1264"/>
      <c r="DI64" s="1264"/>
      <c r="DJ64" s="1264"/>
      <c r="DK64" s="1264"/>
      <c r="DL64" s="1264"/>
      <c r="DM64" s="1264"/>
      <c r="DN64" s="1264"/>
      <c r="DO64" s="1264"/>
      <c r="DP64" s="1264"/>
      <c r="DQ64" s="1264"/>
      <c r="DR64" s="1264"/>
      <c r="DS64" s="1264"/>
      <c r="DT64" s="1264"/>
      <c r="DU64" s="1264"/>
      <c r="DV64" s="1264"/>
      <c r="DW64" s="1264"/>
      <c r="DX64" s="1264"/>
      <c r="DY64" s="1264"/>
      <c r="DZ64" s="1264"/>
      <c r="EA64" s="1264"/>
      <c r="EB64" s="1264"/>
      <c r="EC64" s="1264"/>
      <c r="ED64" s="1264"/>
      <c r="EE64" s="1264"/>
      <c r="EF64" s="1264"/>
      <c r="EG64" s="1264"/>
      <c r="EH64" s="1264"/>
      <c r="EI64" s="1264"/>
      <c r="EJ64" s="1264"/>
      <c r="EK64" s="1264"/>
      <c r="EL64" s="1264"/>
      <c r="EM64" s="1264"/>
      <c r="EN64" s="1264"/>
      <c r="EO64" s="1264"/>
      <c r="EP64" s="1264"/>
      <c r="EQ64" s="1264"/>
      <c r="ER64" s="1264"/>
      <c r="ES64" s="1264"/>
      <c r="ET64" s="1264"/>
      <c r="EU64" s="1264"/>
      <c r="EV64" s="1264"/>
      <c r="EW64" s="1264"/>
      <c r="EX64" s="1264"/>
      <c r="EY64" s="1264"/>
      <c r="EZ64" s="1264"/>
      <c r="FA64" s="1264"/>
      <c r="FB64" s="1264"/>
      <c r="FC64" s="1264"/>
      <c r="FD64" s="1264"/>
      <c r="FE64" s="1264"/>
      <c r="FF64" s="1264"/>
      <c r="FG64" s="1264"/>
      <c r="FH64" s="1264"/>
      <c r="FI64" s="1264"/>
      <c r="FJ64" s="1264"/>
      <c r="FK64" s="1264"/>
      <c r="FL64" s="1264"/>
      <c r="FM64" s="1264"/>
      <c r="FN64" s="1264"/>
      <c r="FO64" s="1264"/>
      <c r="FP64" s="1264"/>
      <c r="FQ64" s="1264"/>
      <c r="FR64" s="1264"/>
      <c r="FS64" s="1264"/>
      <c r="FT64" s="1264"/>
      <c r="FU64" s="1264"/>
      <c r="FV64" s="1264"/>
      <c r="FW64" s="1264"/>
      <c r="FX64" s="1264"/>
      <c r="FY64" s="1264"/>
      <c r="FZ64" s="1264"/>
      <c r="GA64" s="1264"/>
      <c r="GB64" s="1264"/>
      <c r="GC64" s="1264"/>
      <c r="GD64" s="1264"/>
      <c r="GE64" s="1264"/>
      <c r="GF64" s="1264"/>
      <c r="GG64" s="1264"/>
      <c r="GH64" s="1264"/>
      <c r="GI64" s="1264"/>
      <c r="GJ64" s="1264"/>
      <c r="GK64" s="1264"/>
      <c r="GL64" s="1264"/>
      <c r="GM64" s="1264"/>
      <c r="GN64" s="1264"/>
      <c r="GO64" s="1264"/>
      <c r="GP64" s="1264"/>
      <c r="GQ64" s="1264"/>
      <c r="GR64" s="1264"/>
      <c r="GS64" s="1264"/>
      <c r="GT64" s="1264"/>
      <c r="GU64" s="1264"/>
      <c r="GV64" s="1264"/>
      <c r="GW64" s="1264"/>
      <c r="GX64" s="1264"/>
      <c r="GY64" s="1264"/>
      <c r="GZ64" s="1264"/>
      <c r="HA64" s="1264"/>
      <c r="HB64" s="1264"/>
      <c r="HC64" s="1264"/>
      <c r="HD64" s="1264"/>
      <c r="HE64" s="1264"/>
      <c r="HF64" s="1264"/>
      <c r="HG64" s="1264"/>
      <c r="HH64" s="1264"/>
      <c r="HI64" s="1264"/>
      <c r="HJ64" s="1264"/>
      <c r="HK64" s="1264"/>
      <c r="HL64" s="1264"/>
      <c r="HM64" s="1264"/>
      <c r="HN64" s="1264"/>
      <c r="HO64" s="1264"/>
      <c r="HP64" s="1264"/>
      <c r="HQ64" s="1264"/>
      <c r="HR64" s="1264"/>
      <c r="HS64" s="1264"/>
      <c r="HT64" s="1264"/>
      <c r="HU64" s="1264"/>
      <c r="HV64" s="1264"/>
      <c r="HW64" s="1264"/>
      <c r="HX64" s="1264"/>
      <c r="HY64" s="1264"/>
      <c r="HZ64" s="1264"/>
      <c r="IA64" s="1264"/>
      <c r="IB64" s="1264"/>
      <c r="IC64" s="1264"/>
      <c r="ID64" s="1264"/>
      <c r="IE64" s="1264"/>
      <c r="IF64" s="1264"/>
      <c r="IG64" s="1264"/>
      <c r="IH64" s="1264"/>
      <c r="II64" s="1264"/>
      <c r="IJ64" s="1264"/>
      <c r="IK64" s="1264"/>
      <c r="IL64" s="1264"/>
      <c r="IM64" s="1264"/>
      <c r="IN64" s="1264"/>
      <c r="IO64" s="1264"/>
      <c r="IP64" s="1264"/>
      <c r="IQ64" s="1264"/>
      <c r="IR64" s="1264"/>
      <c r="IS64" s="1264"/>
      <c r="IT64" s="1264"/>
      <c r="IU64" s="1264"/>
      <c r="IV64" s="1264"/>
    </row>
    <row r="65" spans="1:256" ht="27" customHeight="1" x14ac:dyDescent="0.15">
      <c r="A65" s="1872"/>
      <c r="B65" s="965" t="s">
        <v>229</v>
      </c>
      <c r="C65" s="966"/>
      <c r="D65" s="316" t="s">
        <v>196</v>
      </c>
      <c r="E65" s="967">
        <f t="shared" si="1"/>
        <v>0</v>
      </c>
      <c r="F65" s="316" t="s">
        <v>222</v>
      </c>
      <c r="G65" s="897">
        <f t="shared" si="2"/>
        <v>0</v>
      </c>
      <c r="H65" s="899"/>
      <c r="I65" s="947"/>
      <c r="J65" s="445"/>
      <c r="K65" s="444"/>
      <c r="L65" s="954"/>
      <c r="M65" s="1265"/>
      <c r="N65" s="1264"/>
      <c r="O65" s="964"/>
      <c r="P65" s="1264"/>
      <c r="R65" s="1267" t="s">
        <v>472</v>
      </c>
      <c r="S65" s="1267">
        <v>3.8</v>
      </c>
      <c r="T65" s="1267">
        <v>1.3</v>
      </c>
      <c r="U65" s="1267">
        <v>1.3</v>
      </c>
      <c r="V65" s="1264"/>
      <c r="W65" s="1264"/>
      <c r="X65" s="1264"/>
      <c r="Y65" s="1260" t="s">
        <v>1178</v>
      </c>
      <c r="Z65" s="1260" t="s">
        <v>1152</v>
      </c>
      <c r="AA65" s="1246" t="str">
        <f t="shared" si="0"/>
        <v>리기다0-6m</v>
      </c>
      <c r="AB65" s="1260">
        <v>3</v>
      </c>
      <c r="AC65" s="1264"/>
      <c r="AD65" s="1264"/>
      <c r="AE65" s="1264"/>
      <c r="AF65" s="1264"/>
      <c r="AG65" s="1264"/>
      <c r="AH65" s="1264"/>
      <c r="AI65" s="1264"/>
      <c r="AJ65" s="1264"/>
      <c r="AK65" s="1264"/>
      <c r="AL65" s="1264"/>
      <c r="AM65" s="1264"/>
      <c r="AN65" s="1264"/>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4"/>
      <c r="DD65" s="1264"/>
      <c r="DE65" s="1264"/>
      <c r="DF65" s="1264"/>
      <c r="DG65" s="1264"/>
      <c r="DH65" s="1264"/>
      <c r="DI65" s="1264"/>
      <c r="DJ65" s="1264"/>
      <c r="DK65" s="1264"/>
      <c r="DL65" s="1264"/>
      <c r="DM65" s="1264"/>
      <c r="DN65" s="1264"/>
      <c r="DO65" s="1264"/>
      <c r="DP65" s="1264"/>
      <c r="DQ65" s="1264"/>
      <c r="DR65" s="1264"/>
      <c r="DS65" s="1264"/>
      <c r="DT65" s="1264"/>
      <c r="DU65" s="1264"/>
      <c r="DV65" s="1264"/>
      <c r="DW65" s="1264"/>
      <c r="DX65" s="1264"/>
      <c r="DY65" s="1264"/>
      <c r="DZ65" s="1264"/>
      <c r="EA65" s="1264"/>
      <c r="EB65" s="1264"/>
      <c r="EC65" s="1264"/>
      <c r="ED65" s="1264"/>
      <c r="EE65" s="1264"/>
      <c r="EF65" s="1264"/>
      <c r="EG65" s="1264"/>
      <c r="EH65" s="1264"/>
      <c r="EI65" s="1264"/>
      <c r="EJ65" s="1264"/>
      <c r="EK65" s="1264"/>
      <c r="EL65" s="1264"/>
      <c r="EM65" s="1264"/>
      <c r="EN65" s="1264"/>
      <c r="EO65" s="1264"/>
      <c r="EP65" s="1264"/>
      <c r="EQ65" s="1264"/>
      <c r="ER65" s="1264"/>
      <c r="ES65" s="1264"/>
      <c r="ET65" s="1264"/>
      <c r="EU65" s="1264"/>
      <c r="EV65" s="1264"/>
      <c r="EW65" s="1264"/>
      <c r="EX65" s="1264"/>
      <c r="EY65" s="1264"/>
      <c r="EZ65" s="1264"/>
      <c r="FA65" s="1264"/>
      <c r="FB65" s="1264"/>
      <c r="FC65" s="1264"/>
      <c r="FD65" s="1264"/>
      <c r="FE65" s="1264"/>
      <c r="FF65" s="1264"/>
      <c r="FG65" s="1264"/>
      <c r="FH65" s="1264"/>
      <c r="FI65" s="1264"/>
      <c r="FJ65" s="1264"/>
      <c r="FK65" s="1264"/>
      <c r="FL65" s="1264"/>
      <c r="FM65" s="1264"/>
      <c r="FN65" s="1264"/>
      <c r="FO65" s="1264"/>
      <c r="FP65" s="1264"/>
      <c r="FQ65" s="1264"/>
      <c r="FR65" s="1264"/>
      <c r="FS65" s="1264"/>
      <c r="FT65" s="1264"/>
      <c r="FU65" s="1264"/>
      <c r="FV65" s="1264"/>
      <c r="FW65" s="1264"/>
      <c r="FX65" s="1264"/>
      <c r="FY65" s="1264"/>
      <c r="FZ65" s="1264"/>
      <c r="GA65" s="1264"/>
      <c r="GB65" s="1264"/>
      <c r="GC65" s="1264"/>
      <c r="GD65" s="1264"/>
      <c r="GE65" s="1264"/>
      <c r="GF65" s="1264"/>
      <c r="GG65" s="1264"/>
      <c r="GH65" s="1264"/>
      <c r="GI65" s="1264"/>
      <c r="GJ65" s="1264"/>
      <c r="GK65" s="1264"/>
      <c r="GL65" s="1264"/>
      <c r="GM65" s="1264"/>
      <c r="GN65" s="1264"/>
      <c r="GO65" s="1264"/>
      <c r="GP65" s="1264"/>
      <c r="GQ65" s="1264"/>
      <c r="GR65" s="1264"/>
      <c r="GS65" s="1264"/>
      <c r="GT65" s="1264"/>
      <c r="GU65" s="1264"/>
      <c r="GV65" s="1264"/>
      <c r="GW65" s="1264"/>
      <c r="GX65" s="1264"/>
      <c r="GY65" s="1264"/>
      <c r="GZ65" s="1264"/>
      <c r="HA65" s="1264"/>
      <c r="HB65" s="1264"/>
      <c r="HC65" s="1264"/>
      <c r="HD65" s="1264"/>
      <c r="HE65" s="1264"/>
      <c r="HF65" s="1264"/>
      <c r="HG65" s="1264"/>
      <c r="HH65" s="1264"/>
      <c r="HI65" s="1264"/>
      <c r="HJ65" s="1264"/>
      <c r="HK65" s="1264"/>
      <c r="HL65" s="1264"/>
      <c r="HM65" s="1264"/>
      <c r="HN65" s="1264"/>
      <c r="HO65" s="1264"/>
      <c r="HP65" s="1264"/>
      <c r="HQ65" s="1264"/>
      <c r="HR65" s="1264"/>
      <c r="HS65" s="1264"/>
      <c r="HT65" s="1264"/>
      <c r="HU65" s="1264"/>
      <c r="HV65" s="1264"/>
      <c r="HW65" s="1264"/>
      <c r="HX65" s="1264"/>
      <c r="HY65" s="1264"/>
      <c r="HZ65" s="1264"/>
      <c r="IA65" s="1264"/>
      <c r="IB65" s="1264"/>
      <c r="IC65" s="1264"/>
      <c r="ID65" s="1264"/>
      <c r="IE65" s="1264"/>
      <c r="IF65" s="1264"/>
      <c r="IG65" s="1264"/>
      <c r="IH65" s="1264"/>
      <c r="II65" s="1264"/>
      <c r="IJ65" s="1264"/>
      <c r="IK65" s="1264"/>
      <c r="IL65" s="1264"/>
      <c r="IM65" s="1264"/>
      <c r="IN65" s="1264"/>
      <c r="IO65" s="1264"/>
      <c r="IP65" s="1264"/>
      <c r="IQ65" s="1264"/>
      <c r="IR65" s="1264"/>
      <c r="IS65" s="1264"/>
      <c r="IT65" s="1264"/>
      <c r="IU65" s="1264"/>
      <c r="IV65" s="1264"/>
    </row>
    <row r="66" spans="1:256" ht="27" customHeight="1" x14ac:dyDescent="0.15">
      <c r="A66" s="1872"/>
      <c r="B66" s="965" t="s">
        <v>230</v>
      </c>
      <c r="C66" s="966"/>
      <c r="D66" s="316" t="s">
        <v>196</v>
      </c>
      <c r="E66" s="967">
        <f t="shared" si="1"/>
        <v>0</v>
      </c>
      <c r="F66" s="316" t="s">
        <v>222</v>
      </c>
      <c r="G66" s="897">
        <f t="shared" si="2"/>
        <v>0</v>
      </c>
      <c r="H66" s="899"/>
      <c r="I66" s="947"/>
      <c r="J66" s="445"/>
      <c r="K66" s="444"/>
      <c r="L66" s="954"/>
      <c r="M66" s="1265"/>
      <c r="N66" s="1264"/>
      <c r="O66" s="964"/>
      <c r="P66" s="1264"/>
      <c r="R66" s="1267" t="s">
        <v>1179</v>
      </c>
      <c r="S66" s="1267">
        <v>4.4000000000000004</v>
      </c>
      <c r="T66" s="1267">
        <v>1.5</v>
      </c>
      <c r="U66" s="1267">
        <v>1.5</v>
      </c>
      <c r="V66" s="1264"/>
      <c r="W66" s="1264"/>
      <c r="X66" s="1264"/>
      <c r="Y66" s="1260" t="s">
        <v>1178</v>
      </c>
      <c r="Z66" s="1260" t="s">
        <v>1156</v>
      </c>
      <c r="AA66" s="1246" t="str">
        <f t="shared" si="0"/>
        <v>리기다2-4m</v>
      </c>
      <c r="AB66" s="1260">
        <v>1</v>
      </c>
      <c r="AC66" s="1264"/>
      <c r="AD66" s="1264"/>
      <c r="AE66" s="1264"/>
      <c r="AF66" s="1264"/>
      <c r="AG66" s="1264"/>
      <c r="AH66" s="1264"/>
      <c r="AI66" s="1264"/>
      <c r="AJ66" s="1264"/>
      <c r="AK66" s="1264"/>
      <c r="AL66" s="1264"/>
      <c r="AM66" s="1264"/>
      <c r="AN66" s="1264"/>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4"/>
      <c r="DD66" s="1264"/>
      <c r="DE66" s="1264"/>
      <c r="DF66" s="1264"/>
      <c r="DG66" s="1264"/>
      <c r="DH66" s="1264"/>
      <c r="DI66" s="1264"/>
      <c r="DJ66" s="1264"/>
      <c r="DK66" s="1264"/>
      <c r="DL66" s="1264"/>
      <c r="DM66" s="1264"/>
      <c r="DN66" s="1264"/>
      <c r="DO66" s="1264"/>
      <c r="DP66" s="1264"/>
      <c r="DQ66" s="1264"/>
      <c r="DR66" s="1264"/>
      <c r="DS66" s="1264"/>
      <c r="DT66" s="1264"/>
      <c r="DU66" s="1264"/>
      <c r="DV66" s="1264"/>
      <c r="DW66" s="1264"/>
      <c r="DX66" s="1264"/>
      <c r="DY66" s="1264"/>
      <c r="DZ66" s="1264"/>
      <c r="EA66" s="1264"/>
      <c r="EB66" s="1264"/>
      <c r="EC66" s="1264"/>
      <c r="ED66" s="1264"/>
      <c r="EE66" s="1264"/>
      <c r="EF66" s="1264"/>
      <c r="EG66" s="1264"/>
      <c r="EH66" s="1264"/>
      <c r="EI66" s="1264"/>
      <c r="EJ66" s="1264"/>
      <c r="EK66" s="1264"/>
      <c r="EL66" s="1264"/>
      <c r="EM66" s="1264"/>
      <c r="EN66" s="1264"/>
      <c r="EO66" s="1264"/>
      <c r="EP66" s="1264"/>
      <c r="EQ66" s="1264"/>
      <c r="ER66" s="1264"/>
      <c r="ES66" s="1264"/>
      <c r="ET66" s="1264"/>
      <c r="EU66" s="1264"/>
      <c r="EV66" s="1264"/>
      <c r="EW66" s="1264"/>
      <c r="EX66" s="1264"/>
      <c r="EY66" s="1264"/>
      <c r="EZ66" s="1264"/>
      <c r="FA66" s="1264"/>
      <c r="FB66" s="1264"/>
      <c r="FC66" s="1264"/>
      <c r="FD66" s="1264"/>
      <c r="FE66" s="1264"/>
      <c r="FF66" s="1264"/>
      <c r="FG66" s="1264"/>
      <c r="FH66" s="1264"/>
      <c r="FI66" s="1264"/>
      <c r="FJ66" s="1264"/>
      <c r="FK66" s="1264"/>
      <c r="FL66" s="1264"/>
      <c r="FM66" s="1264"/>
      <c r="FN66" s="1264"/>
      <c r="FO66" s="1264"/>
      <c r="FP66" s="1264"/>
      <c r="FQ66" s="1264"/>
      <c r="FR66" s="1264"/>
      <c r="FS66" s="1264"/>
      <c r="FT66" s="1264"/>
      <c r="FU66" s="1264"/>
      <c r="FV66" s="1264"/>
      <c r="FW66" s="1264"/>
      <c r="FX66" s="1264"/>
      <c r="FY66" s="1264"/>
      <c r="FZ66" s="1264"/>
      <c r="GA66" s="1264"/>
      <c r="GB66" s="1264"/>
      <c r="GC66" s="1264"/>
      <c r="GD66" s="1264"/>
      <c r="GE66" s="1264"/>
      <c r="GF66" s="1264"/>
      <c r="GG66" s="1264"/>
      <c r="GH66" s="1264"/>
      <c r="GI66" s="1264"/>
      <c r="GJ66" s="1264"/>
      <c r="GK66" s="1264"/>
      <c r="GL66" s="1264"/>
      <c r="GM66" s="1264"/>
      <c r="GN66" s="1264"/>
      <c r="GO66" s="1264"/>
      <c r="GP66" s="1264"/>
      <c r="GQ66" s="1264"/>
      <c r="GR66" s="1264"/>
      <c r="GS66" s="1264"/>
      <c r="GT66" s="1264"/>
      <c r="GU66" s="1264"/>
      <c r="GV66" s="1264"/>
      <c r="GW66" s="1264"/>
      <c r="GX66" s="1264"/>
      <c r="GY66" s="1264"/>
      <c r="GZ66" s="1264"/>
      <c r="HA66" s="1264"/>
      <c r="HB66" s="1264"/>
      <c r="HC66" s="1264"/>
      <c r="HD66" s="1264"/>
      <c r="HE66" s="1264"/>
      <c r="HF66" s="1264"/>
      <c r="HG66" s="1264"/>
      <c r="HH66" s="1264"/>
      <c r="HI66" s="1264"/>
      <c r="HJ66" s="1264"/>
      <c r="HK66" s="1264"/>
      <c r="HL66" s="1264"/>
      <c r="HM66" s="1264"/>
      <c r="HN66" s="1264"/>
      <c r="HO66" s="1264"/>
      <c r="HP66" s="1264"/>
      <c r="HQ66" s="1264"/>
      <c r="HR66" s="1264"/>
      <c r="HS66" s="1264"/>
      <c r="HT66" s="1264"/>
      <c r="HU66" s="1264"/>
      <c r="HV66" s="1264"/>
      <c r="HW66" s="1264"/>
      <c r="HX66" s="1264"/>
      <c r="HY66" s="1264"/>
      <c r="HZ66" s="1264"/>
      <c r="IA66" s="1264"/>
      <c r="IB66" s="1264"/>
      <c r="IC66" s="1264"/>
      <c r="ID66" s="1264"/>
      <c r="IE66" s="1264"/>
      <c r="IF66" s="1264"/>
      <c r="IG66" s="1264"/>
      <c r="IH66" s="1264"/>
      <c r="II66" s="1264"/>
      <c r="IJ66" s="1264"/>
      <c r="IK66" s="1264"/>
      <c r="IL66" s="1264"/>
      <c r="IM66" s="1264"/>
      <c r="IN66" s="1264"/>
      <c r="IO66" s="1264"/>
      <c r="IP66" s="1264"/>
      <c r="IQ66" s="1264"/>
      <c r="IR66" s="1264"/>
      <c r="IS66" s="1264"/>
      <c r="IT66" s="1264"/>
      <c r="IU66" s="1264"/>
      <c r="IV66" s="1264"/>
    </row>
    <row r="67" spans="1:256" ht="27" customHeight="1" x14ac:dyDescent="0.15">
      <c r="A67" s="1872"/>
      <c r="B67" s="965" t="s">
        <v>231</v>
      </c>
      <c r="C67" s="966"/>
      <c r="D67" s="316" t="s">
        <v>196</v>
      </c>
      <c r="E67" s="967">
        <f t="shared" si="1"/>
        <v>0</v>
      </c>
      <c r="F67" s="316" t="s">
        <v>222</v>
      </c>
      <c r="G67" s="897">
        <f t="shared" si="2"/>
        <v>0</v>
      </c>
      <c r="H67" s="899"/>
      <c r="I67" s="947"/>
      <c r="J67" s="445"/>
      <c r="K67" s="444"/>
      <c r="L67" s="954"/>
      <c r="M67" s="1265"/>
      <c r="N67" s="1264"/>
      <c r="O67" s="964"/>
      <c r="P67" s="1264"/>
      <c r="Q67" s="1264"/>
      <c r="R67" s="1264"/>
      <c r="S67" s="1264"/>
      <c r="T67" s="1264"/>
      <c r="U67" s="1264"/>
      <c r="V67" s="1264"/>
      <c r="W67" s="1264"/>
      <c r="X67" s="1264"/>
      <c r="Y67" s="1260" t="s">
        <v>1178</v>
      </c>
      <c r="Z67" s="1260" t="s">
        <v>1159</v>
      </c>
      <c r="AA67" s="1246" t="str">
        <f t="shared" si="0"/>
        <v>리기다2-6m</v>
      </c>
      <c r="AB67" s="1260">
        <v>2.2000000000000002</v>
      </c>
      <c r="AC67" s="1264"/>
      <c r="AD67" s="1264"/>
      <c r="AE67" s="1264"/>
      <c r="AF67" s="1264"/>
      <c r="AG67" s="1264"/>
      <c r="AH67" s="1264"/>
      <c r="AI67" s="1264"/>
      <c r="AJ67" s="1264"/>
      <c r="AK67" s="1264"/>
      <c r="AL67" s="1264"/>
      <c r="AM67" s="1264"/>
      <c r="AN67" s="1264"/>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4"/>
      <c r="DD67" s="1264"/>
      <c r="DE67" s="1264"/>
      <c r="DF67" s="1264"/>
      <c r="DG67" s="1264"/>
      <c r="DH67" s="1264"/>
      <c r="DI67" s="1264"/>
      <c r="DJ67" s="1264"/>
      <c r="DK67" s="1264"/>
      <c r="DL67" s="1264"/>
      <c r="DM67" s="1264"/>
      <c r="DN67" s="1264"/>
      <c r="DO67" s="1264"/>
      <c r="DP67" s="1264"/>
      <c r="DQ67" s="1264"/>
      <c r="DR67" s="1264"/>
      <c r="DS67" s="1264"/>
      <c r="DT67" s="1264"/>
      <c r="DU67" s="1264"/>
      <c r="DV67" s="1264"/>
      <c r="DW67" s="1264"/>
      <c r="DX67" s="1264"/>
      <c r="DY67" s="1264"/>
      <c r="DZ67" s="1264"/>
      <c r="EA67" s="1264"/>
      <c r="EB67" s="1264"/>
      <c r="EC67" s="1264"/>
      <c r="ED67" s="1264"/>
      <c r="EE67" s="1264"/>
      <c r="EF67" s="1264"/>
      <c r="EG67" s="1264"/>
      <c r="EH67" s="1264"/>
      <c r="EI67" s="1264"/>
      <c r="EJ67" s="1264"/>
      <c r="EK67" s="1264"/>
      <c r="EL67" s="1264"/>
      <c r="EM67" s="1264"/>
      <c r="EN67" s="1264"/>
      <c r="EO67" s="1264"/>
      <c r="EP67" s="1264"/>
      <c r="EQ67" s="1264"/>
      <c r="ER67" s="1264"/>
      <c r="ES67" s="1264"/>
      <c r="ET67" s="1264"/>
      <c r="EU67" s="1264"/>
      <c r="EV67" s="1264"/>
      <c r="EW67" s="1264"/>
      <c r="EX67" s="1264"/>
      <c r="EY67" s="1264"/>
      <c r="EZ67" s="1264"/>
      <c r="FA67" s="1264"/>
      <c r="FB67" s="1264"/>
      <c r="FC67" s="1264"/>
      <c r="FD67" s="1264"/>
      <c r="FE67" s="1264"/>
      <c r="FF67" s="1264"/>
      <c r="FG67" s="1264"/>
      <c r="FH67" s="1264"/>
      <c r="FI67" s="1264"/>
      <c r="FJ67" s="1264"/>
      <c r="FK67" s="1264"/>
      <c r="FL67" s="1264"/>
      <c r="FM67" s="1264"/>
      <c r="FN67" s="1264"/>
      <c r="FO67" s="1264"/>
      <c r="FP67" s="1264"/>
      <c r="FQ67" s="1264"/>
      <c r="FR67" s="1264"/>
      <c r="FS67" s="1264"/>
      <c r="FT67" s="1264"/>
      <c r="FU67" s="1264"/>
      <c r="FV67" s="1264"/>
      <c r="FW67" s="1264"/>
      <c r="FX67" s="1264"/>
      <c r="FY67" s="1264"/>
      <c r="FZ67" s="1264"/>
      <c r="GA67" s="1264"/>
      <c r="GB67" s="1264"/>
      <c r="GC67" s="1264"/>
      <c r="GD67" s="1264"/>
      <c r="GE67" s="1264"/>
      <c r="GF67" s="1264"/>
      <c r="GG67" s="1264"/>
      <c r="GH67" s="1264"/>
      <c r="GI67" s="1264"/>
      <c r="GJ67" s="1264"/>
      <c r="GK67" s="1264"/>
      <c r="GL67" s="1264"/>
      <c r="GM67" s="1264"/>
      <c r="GN67" s="1264"/>
      <c r="GO67" s="1264"/>
      <c r="GP67" s="1264"/>
      <c r="GQ67" s="1264"/>
      <c r="GR67" s="1264"/>
      <c r="GS67" s="1264"/>
      <c r="GT67" s="1264"/>
      <c r="GU67" s="1264"/>
      <c r="GV67" s="1264"/>
      <c r="GW67" s="1264"/>
      <c r="GX67" s="1264"/>
      <c r="GY67" s="1264"/>
      <c r="GZ67" s="1264"/>
      <c r="HA67" s="1264"/>
      <c r="HB67" s="1264"/>
      <c r="HC67" s="1264"/>
      <c r="HD67" s="1264"/>
      <c r="HE67" s="1264"/>
      <c r="HF67" s="1264"/>
      <c r="HG67" s="1264"/>
      <c r="HH67" s="1264"/>
      <c r="HI67" s="1264"/>
      <c r="HJ67" s="1264"/>
      <c r="HK67" s="1264"/>
      <c r="HL67" s="1264"/>
      <c r="HM67" s="1264"/>
      <c r="HN67" s="1264"/>
      <c r="HO67" s="1264"/>
      <c r="HP67" s="1264"/>
      <c r="HQ67" s="1264"/>
      <c r="HR67" s="1264"/>
      <c r="HS67" s="1264"/>
      <c r="HT67" s="1264"/>
      <c r="HU67" s="1264"/>
      <c r="HV67" s="1264"/>
      <c r="HW67" s="1264"/>
      <c r="HX67" s="1264"/>
      <c r="HY67" s="1264"/>
      <c r="HZ67" s="1264"/>
      <c r="IA67" s="1264"/>
      <c r="IB67" s="1264"/>
      <c r="IC67" s="1264"/>
      <c r="ID67" s="1264"/>
      <c r="IE67" s="1264"/>
      <c r="IF67" s="1264"/>
      <c r="IG67" s="1264"/>
      <c r="IH67" s="1264"/>
      <c r="II67" s="1264"/>
      <c r="IJ67" s="1264"/>
      <c r="IK67" s="1264"/>
      <c r="IL67" s="1264"/>
      <c r="IM67" s="1264"/>
      <c r="IN67" s="1264"/>
      <c r="IO67" s="1264"/>
      <c r="IP67" s="1264"/>
      <c r="IQ67" s="1264"/>
      <c r="IR67" s="1264"/>
      <c r="IS67" s="1264"/>
      <c r="IT67" s="1264"/>
      <c r="IU67" s="1264"/>
      <c r="IV67" s="1264"/>
    </row>
    <row r="68" spans="1:256" ht="27" customHeight="1" x14ac:dyDescent="0.15">
      <c r="A68" s="1872"/>
      <c r="B68" s="965" t="s">
        <v>232</v>
      </c>
      <c r="C68" s="966"/>
      <c r="D68" s="316" t="s">
        <v>196</v>
      </c>
      <c r="E68" s="967">
        <f t="shared" si="1"/>
        <v>0</v>
      </c>
      <c r="F68" s="316" t="s">
        <v>222</v>
      </c>
      <c r="G68" s="897">
        <f t="shared" si="2"/>
        <v>0</v>
      </c>
      <c r="H68" s="899"/>
      <c r="I68" s="947"/>
      <c r="J68" s="445"/>
      <c r="K68" s="444"/>
      <c r="L68" s="954"/>
      <c r="M68" s="1265"/>
      <c r="N68" s="1264"/>
      <c r="O68" s="964"/>
      <c r="P68" s="1264"/>
      <c r="Q68" s="1264"/>
      <c r="R68" s="1264"/>
      <c r="S68" s="1264"/>
      <c r="T68" s="1264"/>
      <c r="U68" s="1264"/>
      <c r="V68" s="1264"/>
      <c r="W68" s="1264"/>
      <c r="X68" s="1264"/>
      <c r="Y68" s="1260" t="s">
        <v>1178</v>
      </c>
      <c r="Z68" s="1260" t="s">
        <v>1162</v>
      </c>
      <c r="AA68" s="1246" t="str">
        <f t="shared" si="0"/>
        <v>리기다4-6m</v>
      </c>
      <c r="AB68" s="1260">
        <v>1.2</v>
      </c>
      <c r="AC68" s="1264"/>
      <c r="AD68" s="1264"/>
      <c r="AE68" s="1264"/>
      <c r="AF68" s="1264"/>
      <c r="AG68" s="1264"/>
      <c r="AH68" s="1264"/>
      <c r="AI68" s="1264"/>
      <c r="AJ68" s="1264"/>
      <c r="AK68" s="1264"/>
      <c r="AL68" s="1264"/>
      <c r="AM68" s="1264"/>
      <c r="AN68" s="1264"/>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4"/>
      <c r="DD68" s="1264"/>
      <c r="DE68" s="1264"/>
      <c r="DF68" s="1264"/>
      <c r="DG68" s="1264"/>
      <c r="DH68" s="1264"/>
      <c r="DI68" s="1264"/>
      <c r="DJ68" s="1264"/>
      <c r="DK68" s="1264"/>
      <c r="DL68" s="1264"/>
      <c r="DM68" s="1264"/>
      <c r="DN68" s="1264"/>
      <c r="DO68" s="1264"/>
      <c r="DP68" s="1264"/>
      <c r="DQ68" s="1264"/>
      <c r="DR68" s="1264"/>
      <c r="DS68" s="1264"/>
      <c r="DT68" s="1264"/>
      <c r="DU68" s="1264"/>
      <c r="DV68" s="1264"/>
      <c r="DW68" s="1264"/>
      <c r="DX68" s="1264"/>
      <c r="DY68" s="1264"/>
      <c r="DZ68" s="1264"/>
      <c r="EA68" s="1264"/>
      <c r="EB68" s="1264"/>
      <c r="EC68" s="1264"/>
      <c r="ED68" s="1264"/>
      <c r="EE68" s="1264"/>
      <c r="EF68" s="1264"/>
      <c r="EG68" s="1264"/>
      <c r="EH68" s="1264"/>
      <c r="EI68" s="1264"/>
      <c r="EJ68" s="1264"/>
      <c r="EK68" s="1264"/>
      <c r="EL68" s="1264"/>
      <c r="EM68" s="1264"/>
      <c r="EN68" s="1264"/>
      <c r="EO68" s="1264"/>
      <c r="EP68" s="1264"/>
      <c r="EQ68" s="1264"/>
      <c r="ER68" s="1264"/>
      <c r="ES68" s="1264"/>
      <c r="ET68" s="1264"/>
      <c r="EU68" s="1264"/>
      <c r="EV68" s="1264"/>
      <c r="EW68" s="1264"/>
      <c r="EX68" s="1264"/>
      <c r="EY68" s="1264"/>
      <c r="EZ68" s="1264"/>
      <c r="FA68" s="1264"/>
      <c r="FB68" s="1264"/>
      <c r="FC68" s="1264"/>
      <c r="FD68" s="1264"/>
      <c r="FE68" s="1264"/>
      <c r="FF68" s="1264"/>
      <c r="FG68" s="1264"/>
      <c r="FH68" s="1264"/>
      <c r="FI68" s="1264"/>
      <c r="FJ68" s="1264"/>
      <c r="FK68" s="1264"/>
      <c r="FL68" s="1264"/>
      <c r="FM68" s="1264"/>
      <c r="FN68" s="1264"/>
      <c r="FO68" s="1264"/>
      <c r="FP68" s="1264"/>
      <c r="FQ68" s="1264"/>
      <c r="FR68" s="1264"/>
      <c r="FS68" s="1264"/>
      <c r="FT68" s="1264"/>
      <c r="FU68" s="1264"/>
      <c r="FV68" s="1264"/>
      <c r="FW68" s="1264"/>
      <c r="FX68" s="1264"/>
      <c r="FY68" s="1264"/>
      <c r="FZ68" s="1264"/>
      <c r="GA68" s="1264"/>
      <c r="GB68" s="1264"/>
      <c r="GC68" s="1264"/>
      <c r="GD68" s="1264"/>
      <c r="GE68" s="1264"/>
      <c r="GF68" s="1264"/>
      <c r="GG68" s="1264"/>
      <c r="GH68" s="1264"/>
      <c r="GI68" s="1264"/>
      <c r="GJ68" s="1264"/>
      <c r="GK68" s="1264"/>
      <c r="GL68" s="1264"/>
      <c r="GM68" s="1264"/>
      <c r="GN68" s="1264"/>
      <c r="GO68" s="1264"/>
      <c r="GP68" s="1264"/>
      <c r="GQ68" s="1264"/>
      <c r="GR68" s="1264"/>
      <c r="GS68" s="1264"/>
      <c r="GT68" s="1264"/>
      <c r="GU68" s="1264"/>
      <c r="GV68" s="1264"/>
      <c r="GW68" s="1264"/>
      <c r="GX68" s="1264"/>
      <c r="GY68" s="1264"/>
      <c r="GZ68" s="1264"/>
      <c r="HA68" s="1264"/>
      <c r="HB68" s="1264"/>
      <c r="HC68" s="1264"/>
      <c r="HD68" s="1264"/>
      <c r="HE68" s="1264"/>
      <c r="HF68" s="1264"/>
      <c r="HG68" s="1264"/>
      <c r="HH68" s="1264"/>
      <c r="HI68" s="1264"/>
      <c r="HJ68" s="1264"/>
      <c r="HK68" s="1264"/>
      <c r="HL68" s="1264"/>
      <c r="HM68" s="1264"/>
      <c r="HN68" s="1264"/>
      <c r="HO68" s="1264"/>
      <c r="HP68" s="1264"/>
      <c r="HQ68" s="1264"/>
      <c r="HR68" s="1264"/>
      <c r="HS68" s="1264"/>
      <c r="HT68" s="1264"/>
      <c r="HU68" s="1264"/>
      <c r="HV68" s="1264"/>
      <c r="HW68" s="1264"/>
      <c r="HX68" s="1264"/>
      <c r="HY68" s="1264"/>
      <c r="HZ68" s="1264"/>
      <c r="IA68" s="1264"/>
      <c r="IB68" s="1264"/>
      <c r="IC68" s="1264"/>
      <c r="ID68" s="1264"/>
      <c r="IE68" s="1264"/>
      <c r="IF68" s="1264"/>
      <c r="IG68" s="1264"/>
      <c r="IH68" s="1264"/>
      <c r="II68" s="1264"/>
      <c r="IJ68" s="1264"/>
      <c r="IK68" s="1264"/>
      <c r="IL68" s="1264"/>
      <c r="IM68" s="1264"/>
      <c r="IN68" s="1264"/>
      <c r="IO68" s="1264"/>
      <c r="IP68" s="1264"/>
      <c r="IQ68" s="1264"/>
      <c r="IR68" s="1264"/>
      <c r="IS68" s="1264"/>
      <c r="IT68" s="1264"/>
      <c r="IU68" s="1264"/>
      <c r="IV68" s="1264"/>
    </row>
    <row r="69" spans="1:256" ht="27" customHeight="1" x14ac:dyDescent="0.15">
      <c r="A69" s="1872"/>
      <c r="B69" s="442" t="s">
        <v>195</v>
      </c>
      <c r="C69" s="968"/>
      <c r="D69" s="316"/>
      <c r="E69" s="962"/>
      <c r="F69" s="444"/>
      <c r="G69" s="897"/>
      <c r="H69" s="899"/>
      <c r="I69" s="316"/>
      <c r="J69" s="445"/>
      <c r="K69" s="444"/>
      <c r="L69" s="954"/>
      <c r="M69" s="1265"/>
      <c r="N69" s="1264"/>
      <c r="O69" s="964"/>
      <c r="P69" s="1264"/>
      <c r="Q69" s="1264"/>
      <c r="R69" s="1264"/>
      <c r="S69" s="1264"/>
      <c r="T69" s="1264"/>
      <c r="U69" s="1264"/>
      <c r="V69" s="1264"/>
      <c r="W69" s="1264"/>
      <c r="X69" s="1264"/>
      <c r="Y69" s="1260" t="s">
        <v>1180</v>
      </c>
      <c r="Z69" s="1260" t="s">
        <v>1143</v>
      </c>
      <c r="AA69" s="1246" t="str">
        <f t="shared" si="0"/>
        <v>기타침엽수0-1m</v>
      </c>
      <c r="AB69" s="1260">
        <v>0.4</v>
      </c>
      <c r="AC69" s="1264"/>
      <c r="AD69" s="1264"/>
      <c r="AE69" s="1264"/>
      <c r="AF69" s="1264"/>
      <c r="AG69" s="1264"/>
      <c r="AH69" s="1264"/>
      <c r="AI69" s="1264"/>
      <c r="AJ69" s="1264"/>
      <c r="AK69" s="1264"/>
      <c r="AL69" s="1264"/>
      <c r="AM69" s="1264"/>
      <c r="AN69" s="1264"/>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4"/>
      <c r="DD69" s="1264"/>
      <c r="DE69" s="1264"/>
      <c r="DF69" s="1264"/>
      <c r="DG69" s="1264"/>
      <c r="DH69" s="1264"/>
      <c r="DI69" s="1264"/>
      <c r="DJ69" s="1264"/>
      <c r="DK69" s="1264"/>
      <c r="DL69" s="1264"/>
      <c r="DM69" s="1264"/>
      <c r="DN69" s="1264"/>
      <c r="DO69" s="1264"/>
      <c r="DP69" s="1264"/>
      <c r="DQ69" s="1264"/>
      <c r="DR69" s="1264"/>
      <c r="DS69" s="1264"/>
      <c r="DT69" s="1264"/>
      <c r="DU69" s="1264"/>
      <c r="DV69" s="1264"/>
      <c r="DW69" s="1264"/>
      <c r="DX69" s="1264"/>
      <c r="DY69" s="1264"/>
      <c r="DZ69" s="1264"/>
      <c r="EA69" s="1264"/>
      <c r="EB69" s="1264"/>
      <c r="EC69" s="1264"/>
      <c r="ED69" s="1264"/>
      <c r="EE69" s="1264"/>
      <c r="EF69" s="1264"/>
      <c r="EG69" s="1264"/>
      <c r="EH69" s="1264"/>
      <c r="EI69" s="1264"/>
      <c r="EJ69" s="1264"/>
      <c r="EK69" s="1264"/>
      <c r="EL69" s="1264"/>
      <c r="EM69" s="1264"/>
      <c r="EN69" s="1264"/>
      <c r="EO69" s="1264"/>
      <c r="EP69" s="1264"/>
      <c r="EQ69" s="1264"/>
      <c r="ER69" s="1264"/>
      <c r="ES69" s="1264"/>
      <c r="ET69" s="1264"/>
      <c r="EU69" s="1264"/>
      <c r="EV69" s="1264"/>
      <c r="EW69" s="1264"/>
      <c r="EX69" s="1264"/>
      <c r="EY69" s="1264"/>
      <c r="EZ69" s="1264"/>
      <c r="FA69" s="1264"/>
      <c r="FB69" s="1264"/>
      <c r="FC69" s="1264"/>
      <c r="FD69" s="1264"/>
      <c r="FE69" s="1264"/>
      <c r="FF69" s="1264"/>
      <c r="FG69" s="1264"/>
      <c r="FH69" s="1264"/>
      <c r="FI69" s="1264"/>
      <c r="FJ69" s="1264"/>
      <c r="FK69" s="1264"/>
      <c r="FL69" s="1264"/>
      <c r="FM69" s="1264"/>
      <c r="FN69" s="1264"/>
      <c r="FO69" s="1264"/>
      <c r="FP69" s="1264"/>
      <c r="FQ69" s="1264"/>
      <c r="FR69" s="1264"/>
      <c r="FS69" s="1264"/>
      <c r="FT69" s="1264"/>
      <c r="FU69" s="1264"/>
      <c r="FV69" s="1264"/>
      <c r="FW69" s="1264"/>
      <c r="FX69" s="1264"/>
      <c r="FY69" s="1264"/>
      <c r="FZ69" s="1264"/>
      <c r="GA69" s="1264"/>
      <c r="GB69" s="1264"/>
      <c r="GC69" s="1264"/>
      <c r="GD69" s="1264"/>
      <c r="GE69" s="1264"/>
      <c r="GF69" s="1264"/>
      <c r="GG69" s="1264"/>
      <c r="GH69" s="1264"/>
      <c r="GI69" s="1264"/>
      <c r="GJ69" s="1264"/>
      <c r="GK69" s="1264"/>
      <c r="GL69" s="1264"/>
      <c r="GM69" s="1264"/>
      <c r="GN69" s="1264"/>
      <c r="GO69" s="1264"/>
      <c r="GP69" s="1264"/>
      <c r="GQ69" s="1264"/>
      <c r="GR69" s="1264"/>
      <c r="GS69" s="1264"/>
      <c r="GT69" s="1264"/>
      <c r="GU69" s="1264"/>
      <c r="GV69" s="1264"/>
      <c r="GW69" s="1264"/>
      <c r="GX69" s="1264"/>
      <c r="GY69" s="1264"/>
      <c r="GZ69" s="1264"/>
      <c r="HA69" s="1264"/>
      <c r="HB69" s="1264"/>
      <c r="HC69" s="1264"/>
      <c r="HD69" s="1264"/>
      <c r="HE69" s="1264"/>
      <c r="HF69" s="1264"/>
      <c r="HG69" s="1264"/>
      <c r="HH69" s="1264"/>
      <c r="HI69" s="1264"/>
      <c r="HJ69" s="1264"/>
      <c r="HK69" s="1264"/>
      <c r="HL69" s="1264"/>
      <c r="HM69" s="1264"/>
      <c r="HN69" s="1264"/>
      <c r="HO69" s="1264"/>
      <c r="HP69" s="1264"/>
      <c r="HQ69" s="1264"/>
      <c r="HR69" s="1264"/>
      <c r="HS69" s="1264"/>
      <c r="HT69" s="1264"/>
      <c r="HU69" s="1264"/>
      <c r="HV69" s="1264"/>
      <c r="HW69" s="1264"/>
      <c r="HX69" s="1264"/>
      <c r="HY69" s="1264"/>
      <c r="HZ69" s="1264"/>
      <c r="IA69" s="1264"/>
      <c r="IB69" s="1264"/>
      <c r="IC69" s="1264"/>
      <c r="ID69" s="1264"/>
      <c r="IE69" s="1264"/>
      <c r="IF69" s="1264"/>
      <c r="IG69" s="1264"/>
      <c r="IH69" s="1264"/>
      <c r="II69" s="1264"/>
      <c r="IJ69" s="1264"/>
      <c r="IK69" s="1264"/>
      <c r="IL69" s="1264"/>
      <c r="IM69" s="1264"/>
      <c r="IN69" s="1264"/>
      <c r="IO69" s="1264"/>
      <c r="IP69" s="1264"/>
      <c r="IQ69" s="1264"/>
      <c r="IR69" s="1264"/>
      <c r="IS69" s="1264"/>
      <c r="IT69" s="1264"/>
      <c r="IU69" s="1264"/>
      <c r="IV69" s="1264"/>
    </row>
    <row r="70" spans="1:256" ht="27" customHeight="1" x14ac:dyDescent="0.15">
      <c r="A70" s="1872"/>
      <c r="B70" s="442" t="s">
        <v>208</v>
      </c>
      <c r="C70" s="969">
        <f>G57</f>
        <v>0</v>
      </c>
      <c r="D70" s="936" t="s">
        <v>193</v>
      </c>
      <c r="E70" s="962">
        <f>5.6/2</f>
        <v>2.8</v>
      </c>
      <c r="F70" s="936" t="s">
        <v>233</v>
      </c>
      <c r="G70" s="898">
        <f>IF(O56="적용",ROUND(C70*E70,2),0)</f>
        <v>0</v>
      </c>
      <c r="H70" s="899"/>
      <c r="I70" s="316" t="s">
        <v>461</v>
      </c>
      <c r="J70" s="445"/>
      <c r="K70" s="444"/>
      <c r="L70" s="954">
        <f>ROUNDDOWN(G70*H70,0)</f>
        <v>0</v>
      </c>
      <c r="M70" s="1265"/>
      <c r="N70" s="1264"/>
      <c r="O70" s="964"/>
      <c r="P70" s="1264"/>
      <c r="Q70" s="1264"/>
      <c r="R70" s="1264"/>
      <c r="S70" s="1264"/>
      <c r="T70" s="1264"/>
      <c r="U70" s="1264"/>
      <c r="V70" s="1264"/>
      <c r="W70" s="1264"/>
      <c r="X70" s="1264"/>
      <c r="Y70" s="1260" t="s">
        <v>1180</v>
      </c>
      <c r="Z70" s="1260" t="s">
        <v>1144</v>
      </c>
      <c r="AA70" s="1246" t="str">
        <f t="shared" si="0"/>
        <v>기타침엽수0-2m</v>
      </c>
      <c r="AB70" s="1260">
        <v>0.8</v>
      </c>
      <c r="AC70" s="1264"/>
      <c r="AD70" s="1264"/>
      <c r="AE70" s="1264"/>
      <c r="AF70" s="1264"/>
      <c r="AG70" s="1264"/>
      <c r="AH70" s="1264"/>
      <c r="AI70" s="1264"/>
      <c r="AJ70" s="1264"/>
      <c r="AK70" s="1264"/>
      <c r="AL70" s="1264"/>
      <c r="AM70" s="1264"/>
      <c r="AN70" s="1264"/>
      <c r="AO70" s="1264"/>
      <c r="AP70" s="1264"/>
      <c r="AQ70" s="1264"/>
      <c r="AR70" s="1264"/>
      <c r="AS70" s="1264"/>
      <c r="AT70" s="1264"/>
      <c r="AU70" s="1264"/>
      <c r="AV70" s="1264"/>
      <c r="AW70" s="1264"/>
      <c r="AX70" s="1264"/>
      <c r="AY70" s="1264"/>
      <c r="AZ70" s="1264"/>
      <c r="BA70" s="1264"/>
      <c r="BB70" s="1264"/>
      <c r="BC70" s="1264"/>
      <c r="BD70" s="1264"/>
      <c r="BE70" s="1264"/>
      <c r="BF70" s="1264"/>
      <c r="BG70" s="1264"/>
      <c r="BH70" s="1264"/>
      <c r="BI70" s="1264"/>
      <c r="BJ70" s="1264"/>
      <c r="BK70" s="1264"/>
      <c r="BL70" s="1264"/>
      <c r="BM70" s="1264"/>
      <c r="BN70" s="1264"/>
      <c r="BO70" s="1264"/>
      <c r="BP70" s="1264"/>
      <c r="BQ70" s="1264"/>
      <c r="BR70" s="1264"/>
      <c r="BS70" s="1264"/>
      <c r="BT70" s="1264"/>
      <c r="BU70" s="1264"/>
      <c r="BV70" s="1264"/>
      <c r="BW70" s="1264"/>
      <c r="BX70" s="1264"/>
      <c r="BY70" s="1264"/>
      <c r="BZ70" s="1264"/>
      <c r="CA70" s="1264"/>
      <c r="CB70" s="1264"/>
      <c r="CC70" s="1264"/>
      <c r="CD70" s="1264"/>
      <c r="CE70" s="1264"/>
      <c r="CF70" s="1264"/>
      <c r="CG70" s="1264"/>
      <c r="CH70" s="1264"/>
      <c r="CI70" s="1264"/>
      <c r="CJ70" s="1264"/>
      <c r="CK70" s="1264"/>
      <c r="CL70" s="1264"/>
      <c r="CM70" s="1264"/>
      <c r="CN70" s="1264"/>
      <c r="CO70" s="1264"/>
      <c r="CP70" s="1264"/>
      <c r="CQ70" s="1264"/>
      <c r="CR70" s="1264"/>
      <c r="CS70" s="1264"/>
      <c r="CT70" s="1264"/>
      <c r="CU70" s="1264"/>
      <c r="CV70" s="1264"/>
      <c r="CW70" s="1264"/>
      <c r="CX70" s="1264"/>
      <c r="CY70" s="1264"/>
      <c r="CZ70" s="1264"/>
      <c r="DA70" s="1264"/>
      <c r="DB70" s="1264"/>
      <c r="DC70" s="1264"/>
      <c r="DD70" s="1264"/>
      <c r="DE70" s="1264"/>
      <c r="DF70" s="1264"/>
      <c r="DG70" s="1264"/>
      <c r="DH70" s="1264"/>
      <c r="DI70" s="1264"/>
      <c r="DJ70" s="1264"/>
      <c r="DK70" s="1264"/>
      <c r="DL70" s="1264"/>
      <c r="DM70" s="1264"/>
      <c r="DN70" s="1264"/>
      <c r="DO70" s="1264"/>
      <c r="DP70" s="1264"/>
      <c r="DQ70" s="1264"/>
      <c r="DR70" s="1264"/>
      <c r="DS70" s="1264"/>
      <c r="DT70" s="1264"/>
      <c r="DU70" s="1264"/>
      <c r="DV70" s="1264"/>
      <c r="DW70" s="1264"/>
      <c r="DX70" s="1264"/>
      <c r="DY70" s="1264"/>
      <c r="DZ70" s="1264"/>
      <c r="EA70" s="1264"/>
      <c r="EB70" s="1264"/>
      <c r="EC70" s="1264"/>
      <c r="ED70" s="1264"/>
      <c r="EE70" s="1264"/>
      <c r="EF70" s="1264"/>
      <c r="EG70" s="1264"/>
      <c r="EH70" s="1264"/>
      <c r="EI70" s="1264"/>
      <c r="EJ70" s="1264"/>
      <c r="EK70" s="1264"/>
      <c r="EL70" s="1264"/>
      <c r="EM70" s="1264"/>
      <c r="EN70" s="1264"/>
      <c r="EO70" s="1264"/>
      <c r="EP70" s="1264"/>
      <c r="EQ70" s="1264"/>
      <c r="ER70" s="1264"/>
      <c r="ES70" s="1264"/>
      <c r="ET70" s="1264"/>
      <c r="EU70" s="1264"/>
      <c r="EV70" s="1264"/>
      <c r="EW70" s="1264"/>
      <c r="EX70" s="1264"/>
      <c r="EY70" s="1264"/>
      <c r="EZ70" s="1264"/>
      <c r="FA70" s="1264"/>
      <c r="FB70" s="1264"/>
      <c r="FC70" s="1264"/>
      <c r="FD70" s="1264"/>
      <c r="FE70" s="1264"/>
      <c r="FF70" s="1264"/>
      <c r="FG70" s="1264"/>
      <c r="FH70" s="1264"/>
      <c r="FI70" s="1264"/>
      <c r="FJ70" s="1264"/>
      <c r="FK70" s="1264"/>
      <c r="FL70" s="1264"/>
      <c r="FM70" s="1264"/>
      <c r="FN70" s="1264"/>
      <c r="FO70" s="1264"/>
      <c r="FP70" s="1264"/>
      <c r="FQ70" s="1264"/>
      <c r="FR70" s="1264"/>
      <c r="FS70" s="1264"/>
      <c r="FT70" s="1264"/>
      <c r="FU70" s="1264"/>
      <c r="FV70" s="1264"/>
      <c r="FW70" s="1264"/>
      <c r="FX70" s="1264"/>
      <c r="FY70" s="1264"/>
      <c r="FZ70" s="1264"/>
      <c r="GA70" s="1264"/>
      <c r="GB70" s="1264"/>
      <c r="GC70" s="1264"/>
      <c r="GD70" s="1264"/>
      <c r="GE70" s="1264"/>
      <c r="GF70" s="1264"/>
      <c r="GG70" s="1264"/>
      <c r="GH70" s="1264"/>
      <c r="GI70" s="1264"/>
      <c r="GJ70" s="1264"/>
      <c r="GK70" s="1264"/>
      <c r="GL70" s="1264"/>
      <c r="GM70" s="1264"/>
      <c r="GN70" s="1264"/>
      <c r="GO70" s="1264"/>
      <c r="GP70" s="1264"/>
      <c r="GQ70" s="1264"/>
      <c r="GR70" s="1264"/>
      <c r="GS70" s="1264"/>
      <c r="GT70" s="1264"/>
      <c r="GU70" s="1264"/>
      <c r="GV70" s="1264"/>
      <c r="GW70" s="1264"/>
      <c r="GX70" s="1264"/>
      <c r="GY70" s="1264"/>
      <c r="GZ70" s="1264"/>
      <c r="HA70" s="1264"/>
      <c r="HB70" s="1264"/>
      <c r="HC70" s="1264"/>
      <c r="HD70" s="1264"/>
      <c r="HE70" s="1264"/>
      <c r="HF70" s="1264"/>
      <c r="HG70" s="1264"/>
      <c r="HH70" s="1264"/>
      <c r="HI70" s="1264"/>
      <c r="HJ70" s="1264"/>
      <c r="HK70" s="1264"/>
      <c r="HL70" s="1264"/>
      <c r="HM70" s="1264"/>
      <c r="HN70" s="1264"/>
      <c r="HO70" s="1264"/>
      <c r="HP70" s="1264"/>
      <c r="HQ70" s="1264"/>
      <c r="HR70" s="1264"/>
      <c r="HS70" s="1264"/>
      <c r="HT70" s="1264"/>
      <c r="HU70" s="1264"/>
      <c r="HV70" s="1264"/>
      <c r="HW70" s="1264"/>
      <c r="HX70" s="1264"/>
      <c r="HY70" s="1264"/>
      <c r="HZ70" s="1264"/>
      <c r="IA70" s="1264"/>
      <c r="IB70" s="1264"/>
      <c r="IC70" s="1264"/>
      <c r="ID70" s="1264"/>
      <c r="IE70" s="1264"/>
      <c r="IF70" s="1264"/>
      <c r="IG70" s="1264"/>
      <c r="IH70" s="1264"/>
      <c r="II70" s="1264"/>
      <c r="IJ70" s="1264"/>
      <c r="IK70" s="1264"/>
      <c r="IL70" s="1264"/>
      <c r="IM70" s="1264"/>
      <c r="IN70" s="1264"/>
      <c r="IO70" s="1264"/>
      <c r="IP70" s="1264"/>
      <c r="IQ70" s="1264"/>
      <c r="IR70" s="1264"/>
      <c r="IS70" s="1264"/>
      <c r="IT70" s="1264"/>
      <c r="IU70" s="1264"/>
      <c r="IV70" s="1264"/>
    </row>
    <row r="71" spans="1:256" ht="27" customHeight="1" x14ac:dyDescent="0.15">
      <c r="A71" s="1872"/>
      <c r="B71" s="442" t="s">
        <v>198</v>
      </c>
      <c r="C71" s="970">
        <f>L70</f>
        <v>0</v>
      </c>
      <c r="D71" s="936" t="s">
        <v>199</v>
      </c>
      <c r="E71" s="971">
        <v>95</v>
      </c>
      <c r="F71" s="936" t="s">
        <v>87</v>
      </c>
      <c r="G71" s="897"/>
      <c r="H71" s="899"/>
      <c r="I71" s="316"/>
      <c r="J71" s="445"/>
      <c r="K71" s="444"/>
      <c r="L71" s="954">
        <f>ROUNDDOWN(C71*E71%,0)</f>
        <v>0</v>
      </c>
      <c r="M71" s="1265"/>
      <c r="N71" s="1264"/>
      <c r="O71" s="964"/>
      <c r="P71" s="1264"/>
      <c r="Q71" s="1096"/>
      <c r="R71" s="1096"/>
      <c r="S71" s="1264"/>
      <c r="T71" s="1264"/>
      <c r="U71" s="1264"/>
      <c r="V71" s="1264"/>
      <c r="W71" s="1264"/>
      <c r="X71" s="1264"/>
      <c r="Y71" s="1260" t="s">
        <v>1180</v>
      </c>
      <c r="Z71" s="1260" t="s">
        <v>1148</v>
      </c>
      <c r="AA71" s="1246" t="str">
        <f t="shared" si="0"/>
        <v>기타침엽수0-4m</v>
      </c>
      <c r="AB71" s="1260">
        <v>1.8</v>
      </c>
      <c r="AC71" s="1264"/>
      <c r="AD71" s="1264"/>
      <c r="AE71" s="1264"/>
      <c r="AF71" s="1264"/>
      <c r="AG71" s="1264"/>
      <c r="AH71" s="1264"/>
      <c r="AI71" s="1264"/>
      <c r="AJ71" s="1264"/>
      <c r="AK71" s="1264"/>
      <c r="AL71" s="1264"/>
      <c r="AM71" s="1264"/>
      <c r="AN71" s="1264"/>
      <c r="AO71" s="1264"/>
      <c r="AP71" s="1264"/>
      <c r="AQ71" s="1264"/>
      <c r="AR71" s="1264"/>
      <c r="AS71" s="1264"/>
      <c r="AT71" s="1264"/>
      <c r="AU71" s="1264"/>
      <c r="AV71" s="1264"/>
      <c r="AW71" s="1264"/>
      <c r="AX71" s="1264"/>
      <c r="AY71" s="1264"/>
      <c r="AZ71" s="1264"/>
      <c r="BA71" s="1264"/>
      <c r="BB71" s="1264"/>
      <c r="BC71" s="1264"/>
      <c r="BD71" s="1264"/>
      <c r="BE71" s="1264"/>
      <c r="BF71" s="1264"/>
      <c r="BG71" s="1264"/>
      <c r="BH71" s="1264"/>
      <c r="BI71" s="1264"/>
      <c r="BJ71" s="1264"/>
      <c r="BK71" s="1264"/>
      <c r="BL71" s="1264"/>
      <c r="BM71" s="1264"/>
      <c r="BN71" s="1264"/>
      <c r="BO71" s="1264"/>
      <c r="BP71" s="1264"/>
      <c r="BQ71" s="1264"/>
      <c r="BR71" s="1264"/>
      <c r="BS71" s="1264"/>
      <c r="BT71" s="1264"/>
      <c r="BU71" s="1264"/>
      <c r="BV71" s="1264"/>
      <c r="BW71" s="1264"/>
      <c r="BX71" s="1264"/>
      <c r="BY71" s="1264"/>
      <c r="BZ71" s="1264"/>
      <c r="CA71" s="1264"/>
      <c r="CB71" s="1264"/>
      <c r="CC71" s="1264"/>
      <c r="CD71" s="1264"/>
      <c r="CE71" s="1264"/>
      <c r="CF71" s="1264"/>
      <c r="CG71" s="1264"/>
      <c r="CH71" s="1264"/>
      <c r="CI71" s="1264"/>
      <c r="CJ71" s="1264"/>
      <c r="CK71" s="1264"/>
      <c r="CL71" s="1264"/>
      <c r="CM71" s="1264"/>
      <c r="CN71" s="1264"/>
      <c r="CO71" s="1264"/>
      <c r="CP71" s="1264"/>
      <c r="CQ71" s="1264"/>
      <c r="CR71" s="1264"/>
      <c r="CS71" s="1264"/>
      <c r="CT71" s="1264"/>
      <c r="CU71" s="1264"/>
      <c r="CV71" s="1264"/>
      <c r="CW71" s="1264"/>
      <c r="CX71" s="1264"/>
      <c r="CY71" s="1264"/>
      <c r="CZ71" s="1264"/>
      <c r="DA71" s="1264"/>
      <c r="DB71" s="1264"/>
      <c r="DC71" s="1264"/>
      <c r="DD71" s="1264"/>
      <c r="DE71" s="1264"/>
      <c r="DF71" s="1264"/>
      <c r="DG71" s="1264"/>
      <c r="DH71" s="1264"/>
      <c r="DI71" s="1264"/>
      <c r="DJ71" s="1264"/>
      <c r="DK71" s="1264"/>
      <c r="DL71" s="1264"/>
      <c r="DM71" s="1264"/>
      <c r="DN71" s="1264"/>
      <c r="DO71" s="1264"/>
      <c r="DP71" s="1264"/>
      <c r="DQ71" s="1264"/>
      <c r="DR71" s="1264"/>
      <c r="DS71" s="1264"/>
      <c r="DT71" s="1264"/>
      <c r="DU71" s="1264"/>
      <c r="DV71" s="1264"/>
      <c r="DW71" s="1264"/>
      <c r="DX71" s="1264"/>
      <c r="DY71" s="1264"/>
      <c r="DZ71" s="1264"/>
      <c r="EA71" s="1264"/>
      <c r="EB71" s="1264"/>
      <c r="EC71" s="1264"/>
      <c r="ED71" s="1264"/>
      <c r="EE71" s="1264"/>
      <c r="EF71" s="1264"/>
      <c r="EG71" s="1264"/>
      <c r="EH71" s="1264"/>
      <c r="EI71" s="1264"/>
      <c r="EJ71" s="1264"/>
      <c r="EK71" s="1264"/>
      <c r="EL71" s="1264"/>
      <c r="EM71" s="1264"/>
      <c r="EN71" s="1264"/>
      <c r="EO71" s="1264"/>
      <c r="EP71" s="1264"/>
      <c r="EQ71" s="1264"/>
      <c r="ER71" s="1264"/>
      <c r="ES71" s="1264"/>
      <c r="ET71" s="1264"/>
      <c r="EU71" s="1264"/>
      <c r="EV71" s="1264"/>
      <c r="EW71" s="1264"/>
      <c r="EX71" s="1264"/>
      <c r="EY71" s="1264"/>
      <c r="EZ71" s="1264"/>
      <c r="FA71" s="1264"/>
      <c r="FB71" s="1264"/>
      <c r="FC71" s="1264"/>
      <c r="FD71" s="1264"/>
      <c r="FE71" s="1264"/>
      <c r="FF71" s="1264"/>
      <c r="FG71" s="1264"/>
      <c r="FH71" s="1264"/>
      <c r="FI71" s="1264"/>
      <c r="FJ71" s="1264"/>
      <c r="FK71" s="1264"/>
      <c r="FL71" s="1264"/>
      <c r="FM71" s="1264"/>
      <c r="FN71" s="1264"/>
      <c r="FO71" s="1264"/>
      <c r="FP71" s="1264"/>
      <c r="FQ71" s="1264"/>
      <c r="FR71" s="1264"/>
      <c r="FS71" s="1264"/>
      <c r="FT71" s="1264"/>
      <c r="FU71" s="1264"/>
      <c r="FV71" s="1264"/>
      <c r="FW71" s="1264"/>
      <c r="FX71" s="1264"/>
      <c r="FY71" s="1264"/>
      <c r="FZ71" s="1264"/>
      <c r="GA71" s="1264"/>
      <c r="GB71" s="1264"/>
      <c r="GC71" s="1264"/>
      <c r="GD71" s="1264"/>
      <c r="GE71" s="1264"/>
      <c r="GF71" s="1264"/>
      <c r="GG71" s="1264"/>
      <c r="GH71" s="1264"/>
      <c r="GI71" s="1264"/>
      <c r="GJ71" s="1264"/>
      <c r="GK71" s="1264"/>
      <c r="GL71" s="1264"/>
      <c r="GM71" s="1264"/>
      <c r="GN71" s="1264"/>
      <c r="GO71" s="1264"/>
      <c r="GP71" s="1264"/>
      <c r="GQ71" s="1264"/>
      <c r="GR71" s="1264"/>
      <c r="GS71" s="1264"/>
      <c r="GT71" s="1264"/>
      <c r="GU71" s="1264"/>
      <c r="GV71" s="1264"/>
      <c r="GW71" s="1264"/>
      <c r="GX71" s="1264"/>
      <c r="GY71" s="1264"/>
      <c r="GZ71" s="1264"/>
      <c r="HA71" s="1264"/>
      <c r="HB71" s="1264"/>
      <c r="HC71" s="1264"/>
      <c r="HD71" s="1264"/>
      <c r="HE71" s="1264"/>
      <c r="HF71" s="1264"/>
      <c r="HG71" s="1264"/>
      <c r="HH71" s="1264"/>
      <c r="HI71" s="1264"/>
      <c r="HJ71" s="1264"/>
      <c r="HK71" s="1264"/>
      <c r="HL71" s="1264"/>
      <c r="HM71" s="1264"/>
      <c r="HN71" s="1264"/>
      <c r="HO71" s="1264"/>
      <c r="HP71" s="1264"/>
      <c r="HQ71" s="1264"/>
      <c r="HR71" s="1264"/>
      <c r="HS71" s="1264"/>
      <c r="HT71" s="1264"/>
      <c r="HU71" s="1264"/>
      <c r="HV71" s="1264"/>
      <c r="HW71" s="1264"/>
      <c r="HX71" s="1264"/>
      <c r="HY71" s="1264"/>
      <c r="HZ71" s="1264"/>
      <c r="IA71" s="1264"/>
      <c r="IB71" s="1264"/>
      <c r="IC71" s="1264"/>
      <c r="ID71" s="1264"/>
      <c r="IE71" s="1264"/>
      <c r="IF71" s="1264"/>
      <c r="IG71" s="1264"/>
      <c r="IH71" s="1264"/>
      <c r="II71" s="1264"/>
      <c r="IJ71" s="1264"/>
      <c r="IK71" s="1264"/>
      <c r="IL71" s="1264"/>
      <c r="IM71" s="1264"/>
      <c r="IN71" s="1264"/>
      <c r="IO71" s="1264"/>
      <c r="IP71" s="1264"/>
      <c r="IQ71" s="1264"/>
      <c r="IR71" s="1264"/>
      <c r="IS71" s="1264"/>
      <c r="IT71" s="1264"/>
      <c r="IU71" s="1264"/>
      <c r="IV71" s="1264"/>
    </row>
    <row r="72" spans="1:256" ht="27" customHeight="1" thickBot="1" x14ac:dyDescent="0.2">
      <c r="A72" s="1872"/>
      <c r="B72" s="474" t="s">
        <v>234</v>
      </c>
      <c r="C72" s="972">
        <f>G57</f>
        <v>0</v>
      </c>
      <c r="D72" s="973" t="s">
        <v>210</v>
      </c>
      <c r="E72" s="974">
        <v>4.1999999999999997E-3</v>
      </c>
      <c r="F72" s="973" t="s">
        <v>1181</v>
      </c>
      <c r="G72" s="975"/>
      <c r="H72" s="927"/>
      <c r="I72" s="466" t="s">
        <v>379</v>
      </c>
      <c r="J72" s="453"/>
      <c r="K72" s="475"/>
      <c r="L72" s="976">
        <f>ROUNDDOWN(C72*E72*H72,0)</f>
        <v>0</v>
      </c>
      <c r="M72" s="1265"/>
      <c r="N72" s="1264"/>
      <c r="O72" s="964"/>
      <c r="P72" s="1264"/>
      <c r="Q72" s="1268" t="s">
        <v>1182</v>
      </c>
      <c r="R72" s="1268" t="s">
        <v>1183</v>
      </c>
      <c r="S72" s="1264"/>
      <c r="T72" s="1264"/>
      <c r="U72" s="1264"/>
      <c r="V72" s="1264"/>
      <c r="W72" s="1264"/>
      <c r="X72" s="1264"/>
      <c r="Y72" s="1260" t="s">
        <v>1180</v>
      </c>
      <c r="Z72" s="1260" t="s">
        <v>1152</v>
      </c>
      <c r="AA72" s="1246" t="str">
        <f t="shared" si="0"/>
        <v>기타침엽수0-6m</v>
      </c>
      <c r="AB72" s="1260">
        <v>3</v>
      </c>
      <c r="AC72" s="1264"/>
      <c r="AD72" s="1264"/>
      <c r="AE72" s="1264"/>
      <c r="AF72" s="1264"/>
      <c r="AG72" s="1264"/>
      <c r="AH72" s="1264"/>
      <c r="AI72" s="1264"/>
      <c r="AJ72" s="1264"/>
      <c r="AK72" s="1264"/>
      <c r="AL72" s="1264"/>
      <c r="AM72" s="1264"/>
      <c r="AN72" s="1264"/>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4"/>
      <c r="BP72" s="1264"/>
      <c r="BQ72" s="1264"/>
      <c r="BR72" s="1264"/>
      <c r="BS72" s="1264"/>
      <c r="BT72" s="1264"/>
      <c r="BU72" s="1264"/>
      <c r="BV72" s="1264"/>
      <c r="BW72" s="1264"/>
      <c r="BX72" s="1264"/>
      <c r="BY72" s="1264"/>
      <c r="BZ72" s="1264"/>
      <c r="CA72" s="1264"/>
      <c r="CB72" s="1264"/>
      <c r="CC72" s="1264"/>
      <c r="CD72" s="1264"/>
      <c r="CE72" s="1264"/>
      <c r="CF72" s="1264"/>
      <c r="CG72" s="1264"/>
      <c r="CH72" s="1264"/>
      <c r="CI72" s="1264"/>
      <c r="CJ72" s="1264"/>
      <c r="CK72" s="1264"/>
      <c r="CL72" s="1264"/>
      <c r="CM72" s="1264"/>
      <c r="CN72" s="1264"/>
      <c r="CO72" s="1264"/>
      <c r="CP72" s="1264"/>
      <c r="CQ72" s="1264"/>
      <c r="CR72" s="1264"/>
      <c r="CS72" s="1264"/>
      <c r="CT72" s="1264"/>
      <c r="CU72" s="1264"/>
      <c r="CV72" s="1264"/>
      <c r="CW72" s="1264"/>
      <c r="CX72" s="1264"/>
      <c r="CY72" s="1264"/>
      <c r="CZ72" s="1264"/>
      <c r="DA72" s="1264"/>
      <c r="DB72" s="1264"/>
      <c r="DC72" s="1264"/>
      <c r="DD72" s="1264"/>
      <c r="DE72" s="1264"/>
      <c r="DF72" s="1264"/>
      <c r="DG72" s="1264"/>
      <c r="DH72" s="1264"/>
      <c r="DI72" s="1264"/>
      <c r="DJ72" s="1264"/>
      <c r="DK72" s="1264"/>
      <c r="DL72" s="1264"/>
      <c r="DM72" s="1264"/>
      <c r="DN72" s="1264"/>
      <c r="DO72" s="1264"/>
      <c r="DP72" s="1264"/>
      <c r="DQ72" s="1264"/>
      <c r="DR72" s="1264"/>
      <c r="DS72" s="1264"/>
      <c r="DT72" s="1264"/>
      <c r="DU72" s="1264"/>
      <c r="DV72" s="1264"/>
      <c r="DW72" s="1264"/>
      <c r="DX72" s="1264"/>
      <c r="DY72" s="1264"/>
      <c r="DZ72" s="1264"/>
      <c r="EA72" s="1264"/>
      <c r="EB72" s="1264"/>
      <c r="EC72" s="1264"/>
      <c r="ED72" s="1264"/>
      <c r="EE72" s="1264"/>
      <c r="EF72" s="1264"/>
      <c r="EG72" s="1264"/>
      <c r="EH72" s="1264"/>
      <c r="EI72" s="1264"/>
      <c r="EJ72" s="1264"/>
      <c r="EK72" s="1264"/>
      <c r="EL72" s="1264"/>
      <c r="EM72" s="1264"/>
      <c r="EN72" s="1264"/>
      <c r="EO72" s="1264"/>
      <c r="EP72" s="1264"/>
      <c r="EQ72" s="1264"/>
      <c r="ER72" s="1264"/>
      <c r="ES72" s="1264"/>
      <c r="ET72" s="1264"/>
      <c r="EU72" s="1264"/>
      <c r="EV72" s="1264"/>
      <c r="EW72" s="1264"/>
      <c r="EX72" s="1264"/>
      <c r="EY72" s="1264"/>
      <c r="EZ72" s="1264"/>
      <c r="FA72" s="1264"/>
      <c r="FB72" s="1264"/>
      <c r="FC72" s="1264"/>
      <c r="FD72" s="1264"/>
      <c r="FE72" s="1264"/>
      <c r="FF72" s="1264"/>
      <c r="FG72" s="1264"/>
      <c r="FH72" s="1264"/>
      <c r="FI72" s="1264"/>
      <c r="FJ72" s="1264"/>
      <c r="FK72" s="1264"/>
      <c r="FL72" s="1264"/>
      <c r="FM72" s="1264"/>
      <c r="FN72" s="1264"/>
      <c r="FO72" s="1264"/>
      <c r="FP72" s="1264"/>
      <c r="FQ72" s="1264"/>
      <c r="FR72" s="1264"/>
      <c r="FS72" s="1264"/>
      <c r="FT72" s="1264"/>
      <c r="FU72" s="1264"/>
      <c r="FV72" s="1264"/>
      <c r="FW72" s="1264"/>
      <c r="FX72" s="1264"/>
      <c r="FY72" s="1264"/>
      <c r="FZ72" s="1264"/>
      <c r="GA72" s="1264"/>
      <c r="GB72" s="1264"/>
      <c r="GC72" s="1264"/>
      <c r="GD72" s="1264"/>
      <c r="GE72" s="1264"/>
      <c r="GF72" s="1264"/>
      <c r="GG72" s="1264"/>
      <c r="GH72" s="1264"/>
      <c r="GI72" s="1264"/>
      <c r="GJ72" s="1264"/>
      <c r="GK72" s="1264"/>
      <c r="GL72" s="1264"/>
      <c r="GM72" s="1264"/>
      <c r="GN72" s="1264"/>
      <c r="GO72" s="1264"/>
      <c r="GP72" s="1264"/>
      <c r="GQ72" s="1264"/>
      <c r="GR72" s="1264"/>
      <c r="GS72" s="1264"/>
      <c r="GT72" s="1264"/>
      <c r="GU72" s="1264"/>
      <c r="GV72" s="1264"/>
      <c r="GW72" s="1264"/>
      <c r="GX72" s="1264"/>
      <c r="GY72" s="1264"/>
      <c r="GZ72" s="1264"/>
      <c r="HA72" s="1264"/>
      <c r="HB72" s="1264"/>
      <c r="HC72" s="1264"/>
      <c r="HD72" s="1264"/>
      <c r="HE72" s="1264"/>
      <c r="HF72" s="1264"/>
      <c r="HG72" s="1264"/>
      <c r="HH72" s="1264"/>
      <c r="HI72" s="1264"/>
      <c r="HJ72" s="1264"/>
      <c r="HK72" s="1264"/>
      <c r="HL72" s="1264"/>
      <c r="HM72" s="1264"/>
      <c r="HN72" s="1264"/>
      <c r="HO72" s="1264"/>
      <c r="HP72" s="1264"/>
      <c r="HQ72" s="1264"/>
      <c r="HR72" s="1264"/>
      <c r="HS72" s="1264"/>
      <c r="HT72" s="1264"/>
      <c r="HU72" s="1264"/>
      <c r="HV72" s="1264"/>
      <c r="HW72" s="1264"/>
      <c r="HX72" s="1264"/>
      <c r="HY72" s="1264"/>
      <c r="HZ72" s="1264"/>
      <c r="IA72" s="1264"/>
      <c r="IB72" s="1264"/>
      <c r="IC72" s="1264"/>
      <c r="ID72" s="1264"/>
      <c r="IE72" s="1264"/>
      <c r="IF72" s="1264"/>
      <c r="IG72" s="1264"/>
      <c r="IH72" s="1264"/>
      <c r="II72" s="1264"/>
      <c r="IJ72" s="1264"/>
      <c r="IK72" s="1264"/>
      <c r="IL72" s="1264"/>
      <c r="IM72" s="1264"/>
      <c r="IN72" s="1264"/>
      <c r="IO72" s="1264"/>
      <c r="IP72" s="1264"/>
      <c r="IQ72" s="1264"/>
      <c r="IR72" s="1264"/>
      <c r="IS72" s="1264"/>
      <c r="IT72" s="1264"/>
      <c r="IU72" s="1264"/>
      <c r="IV72" s="1264"/>
    </row>
    <row r="73" spans="1:256" ht="27" customHeight="1" thickTop="1" x14ac:dyDescent="0.15">
      <c r="A73" s="1872"/>
      <c r="B73" s="439" t="s">
        <v>235</v>
      </c>
      <c r="C73" s="1318" t="s">
        <v>1184</v>
      </c>
      <c r="D73" s="1318">
        <f>IF(C74&gt;0,ROUND((((C75*2)+(C76*4)+(C77*6)+(C78*8)+(C79*10))/C74)/2,0)*2,0)</f>
        <v>0</v>
      </c>
      <c r="E73" s="892"/>
      <c r="F73" s="440"/>
      <c r="G73" s="912"/>
      <c r="H73" s="913"/>
      <c r="I73" s="440"/>
      <c r="J73" s="476"/>
      <c r="K73" s="440"/>
      <c r="L73" s="977"/>
      <c r="M73" s="1265"/>
      <c r="N73" s="1264"/>
      <c r="O73" s="1319" t="s">
        <v>439</v>
      </c>
      <c r="P73" s="1264"/>
      <c r="Q73" s="1270">
        <v>2</v>
      </c>
      <c r="R73" s="1271">
        <v>4</v>
      </c>
      <c r="Y73" s="1260" t="s">
        <v>1180</v>
      </c>
      <c r="Z73" s="1260" t="s">
        <v>1156</v>
      </c>
      <c r="AA73" s="1246" t="str">
        <f t="shared" si="0"/>
        <v>기타침엽수2-4m</v>
      </c>
      <c r="AB73" s="1260">
        <v>1</v>
      </c>
      <c r="AC73" s="1264"/>
      <c r="AD73" s="1264"/>
      <c r="AE73" s="1264"/>
      <c r="AF73" s="1264"/>
      <c r="AG73" s="1264"/>
      <c r="AH73" s="1264"/>
      <c r="AI73" s="1264"/>
      <c r="AJ73" s="1264"/>
      <c r="AK73" s="1264"/>
      <c r="AL73" s="1264"/>
      <c r="AM73" s="1264"/>
      <c r="AN73" s="1264"/>
      <c r="AO73" s="1264"/>
      <c r="AP73" s="1264"/>
      <c r="AQ73" s="1264"/>
      <c r="AR73" s="1264"/>
      <c r="AS73" s="1264"/>
      <c r="AT73" s="1264"/>
      <c r="AU73" s="1264"/>
      <c r="AV73" s="1264"/>
      <c r="AW73" s="1264"/>
      <c r="AX73" s="1264"/>
      <c r="AY73" s="1264"/>
      <c r="AZ73" s="1264"/>
      <c r="BA73" s="1264"/>
      <c r="BB73" s="1264"/>
      <c r="BC73" s="1264"/>
      <c r="BD73" s="1264"/>
      <c r="BE73" s="1264"/>
      <c r="BF73" s="1264"/>
      <c r="BG73" s="1264"/>
      <c r="BH73" s="1264"/>
      <c r="BI73" s="1264"/>
      <c r="BJ73" s="1264"/>
      <c r="BK73" s="1264"/>
      <c r="BL73" s="1264"/>
      <c r="BM73" s="1264"/>
      <c r="BN73" s="1264"/>
      <c r="BO73" s="1264"/>
      <c r="BP73" s="1264"/>
      <c r="BQ73" s="1264"/>
      <c r="BR73" s="1264"/>
      <c r="BS73" s="1264"/>
      <c r="BT73" s="1264"/>
      <c r="BU73" s="1264"/>
      <c r="BV73" s="1264"/>
      <c r="BW73" s="1264"/>
      <c r="BX73" s="1264"/>
      <c r="BY73" s="1264"/>
      <c r="BZ73" s="1264"/>
      <c r="CA73" s="1264"/>
      <c r="CB73" s="1264"/>
      <c r="CC73" s="1264"/>
      <c r="CD73" s="1264"/>
      <c r="CE73" s="1264"/>
      <c r="CF73" s="1264"/>
      <c r="CG73" s="1264"/>
      <c r="CH73" s="1264"/>
      <c r="CI73" s="1264"/>
      <c r="CJ73" s="1264"/>
      <c r="CK73" s="1264"/>
      <c r="CL73" s="1264"/>
      <c r="CM73" s="1264"/>
      <c r="CN73" s="1264"/>
      <c r="CO73" s="1264"/>
      <c r="CP73" s="1264"/>
      <c r="CQ73" s="1264"/>
      <c r="CR73" s="1264"/>
      <c r="CS73" s="1264"/>
      <c r="CT73" s="1264"/>
      <c r="CU73" s="1264"/>
      <c r="CV73" s="1264"/>
      <c r="CW73" s="1264"/>
      <c r="CX73" s="1264"/>
      <c r="CY73" s="1264"/>
      <c r="CZ73" s="1264"/>
      <c r="DA73" s="1264"/>
      <c r="DB73" s="1264"/>
      <c r="DC73" s="1264"/>
      <c r="DD73" s="1264"/>
      <c r="DE73" s="1264"/>
      <c r="DF73" s="1264"/>
      <c r="DG73" s="1264"/>
      <c r="DH73" s="1264"/>
      <c r="DI73" s="1264"/>
      <c r="DJ73" s="1264"/>
      <c r="DK73" s="1264"/>
      <c r="DL73" s="1264"/>
      <c r="DM73" s="1264"/>
      <c r="DN73" s="1264"/>
      <c r="DO73" s="1264"/>
      <c r="DP73" s="1264"/>
      <c r="DQ73" s="1264"/>
      <c r="DR73" s="1264"/>
      <c r="DS73" s="1264"/>
      <c r="DT73" s="1264"/>
      <c r="DU73" s="1264"/>
      <c r="DV73" s="1264"/>
      <c r="DW73" s="1264"/>
      <c r="DX73" s="1264"/>
      <c r="DY73" s="1264"/>
      <c r="DZ73" s="1264"/>
      <c r="EA73" s="1264"/>
      <c r="EB73" s="1264"/>
      <c r="EC73" s="1264"/>
      <c r="ED73" s="1264"/>
      <c r="EE73" s="1264"/>
      <c r="EF73" s="1264"/>
      <c r="EG73" s="1264"/>
      <c r="EH73" s="1264"/>
      <c r="EI73" s="1264"/>
      <c r="EJ73" s="1264"/>
      <c r="EK73" s="1264"/>
      <c r="EL73" s="1264"/>
      <c r="EM73" s="1264"/>
      <c r="EN73" s="1264"/>
      <c r="EO73" s="1264"/>
      <c r="EP73" s="1264"/>
      <c r="EQ73" s="1264"/>
      <c r="ER73" s="1264"/>
      <c r="ES73" s="1264"/>
      <c r="ET73" s="1264"/>
      <c r="EU73" s="1264"/>
      <c r="EV73" s="1264"/>
      <c r="EW73" s="1264"/>
      <c r="EX73" s="1264"/>
      <c r="EY73" s="1264"/>
      <c r="EZ73" s="1264"/>
      <c r="FA73" s="1264"/>
      <c r="FB73" s="1264"/>
      <c r="FC73" s="1264"/>
      <c r="FD73" s="1264"/>
      <c r="FE73" s="1264"/>
      <c r="FF73" s="1264"/>
      <c r="FG73" s="1264"/>
      <c r="FH73" s="1264"/>
      <c r="FI73" s="1264"/>
      <c r="FJ73" s="1264"/>
      <c r="FK73" s="1264"/>
      <c r="FL73" s="1264"/>
      <c r="FM73" s="1264"/>
      <c r="FN73" s="1264"/>
      <c r="FO73" s="1264"/>
      <c r="FP73" s="1264"/>
      <c r="FQ73" s="1264"/>
      <c r="FR73" s="1264"/>
      <c r="FS73" s="1264"/>
      <c r="FT73" s="1264"/>
      <c r="FU73" s="1264"/>
      <c r="FV73" s="1264"/>
      <c r="FW73" s="1264"/>
      <c r="FX73" s="1264"/>
      <c r="FY73" s="1264"/>
      <c r="FZ73" s="1264"/>
      <c r="GA73" s="1264"/>
      <c r="GB73" s="1264"/>
      <c r="GC73" s="1264"/>
      <c r="GD73" s="1264"/>
      <c r="GE73" s="1264"/>
      <c r="GF73" s="1264"/>
      <c r="GG73" s="1264"/>
      <c r="GH73" s="1264"/>
      <c r="GI73" s="1264"/>
      <c r="GJ73" s="1264"/>
      <c r="GK73" s="1264"/>
      <c r="GL73" s="1264"/>
      <c r="GM73" s="1264"/>
      <c r="GN73" s="1264"/>
      <c r="GO73" s="1264"/>
      <c r="GP73" s="1264"/>
      <c r="GQ73" s="1264"/>
      <c r="GR73" s="1264"/>
      <c r="GS73" s="1264"/>
      <c r="GT73" s="1264"/>
      <c r="GU73" s="1264"/>
      <c r="GV73" s="1264"/>
      <c r="GW73" s="1264"/>
      <c r="GX73" s="1264"/>
      <c r="GY73" s="1264"/>
      <c r="GZ73" s="1264"/>
      <c r="HA73" s="1264"/>
      <c r="HB73" s="1264"/>
      <c r="HC73" s="1264"/>
      <c r="HD73" s="1264"/>
      <c r="HE73" s="1264"/>
      <c r="HF73" s="1264"/>
      <c r="HG73" s="1264"/>
      <c r="HH73" s="1264"/>
      <c r="HI73" s="1264"/>
      <c r="HJ73" s="1264"/>
      <c r="HK73" s="1264"/>
      <c r="HL73" s="1264"/>
      <c r="HM73" s="1264"/>
      <c r="HN73" s="1264"/>
      <c r="HO73" s="1264"/>
      <c r="HP73" s="1264"/>
      <c r="HQ73" s="1264"/>
      <c r="HR73" s="1264"/>
      <c r="HS73" s="1264"/>
      <c r="HT73" s="1264"/>
      <c r="HU73" s="1264"/>
      <c r="HV73" s="1264"/>
      <c r="HW73" s="1264"/>
      <c r="HX73" s="1264"/>
      <c r="HY73" s="1264"/>
      <c r="HZ73" s="1264"/>
      <c r="IA73" s="1264"/>
      <c r="IB73" s="1264"/>
      <c r="IC73" s="1264"/>
      <c r="ID73" s="1264"/>
      <c r="IE73" s="1264"/>
      <c r="IF73" s="1264"/>
      <c r="IG73" s="1264"/>
      <c r="IH73" s="1264"/>
      <c r="II73" s="1264"/>
      <c r="IJ73" s="1264"/>
      <c r="IK73" s="1264"/>
      <c r="IL73" s="1264"/>
      <c r="IM73" s="1264"/>
      <c r="IN73" s="1264"/>
      <c r="IO73" s="1264"/>
      <c r="IP73" s="1264"/>
      <c r="IQ73" s="1264"/>
      <c r="IR73" s="1264"/>
      <c r="IS73" s="1264"/>
      <c r="IT73" s="1264"/>
      <c r="IU73" s="1264"/>
      <c r="IV73" s="1264"/>
    </row>
    <row r="74" spans="1:256" ht="27" customHeight="1" x14ac:dyDescent="0.15">
      <c r="A74" s="1872"/>
      <c r="B74" s="442" t="s">
        <v>192</v>
      </c>
      <c r="C74" s="978">
        <f>SUM(C75:C79)</f>
        <v>0</v>
      </c>
      <c r="D74" s="316" t="s">
        <v>196</v>
      </c>
      <c r="E74" s="979">
        <f>IF(D73&gt;0,VLOOKUP(D73,$Q$73:$R$77,2,FALSE),0)</f>
        <v>0</v>
      </c>
      <c r="F74" s="319" t="s">
        <v>193</v>
      </c>
      <c r="G74" s="897">
        <f>IF(O73="적용",E74,0)</f>
        <v>0</v>
      </c>
      <c r="H74" s="899"/>
      <c r="I74" s="946" t="s">
        <v>236</v>
      </c>
      <c r="J74" s="953">
        <f>$K$129</f>
        <v>0</v>
      </c>
      <c r="K74" s="316" t="s">
        <v>87</v>
      </c>
      <c r="L74" s="963">
        <f>ROUNDDOWN((G74*H74)*(1+J74%),0)</f>
        <v>0</v>
      </c>
      <c r="M74" s="1265"/>
      <c r="N74" s="1264"/>
      <c r="O74" s="964"/>
      <c r="P74" s="1264"/>
      <c r="Q74" s="1272">
        <v>4</v>
      </c>
      <c r="R74" s="1273">
        <v>5</v>
      </c>
      <c r="Y74" s="1260" t="s">
        <v>1180</v>
      </c>
      <c r="Z74" s="1260" t="s">
        <v>1159</v>
      </c>
      <c r="AA74" s="1246" t="str">
        <f t="shared" si="0"/>
        <v>기타침엽수2-6m</v>
      </c>
      <c r="AB74" s="1260">
        <v>2.2000000000000002</v>
      </c>
      <c r="AC74" s="1264"/>
      <c r="AD74" s="1264"/>
      <c r="AE74" s="1264"/>
      <c r="AF74" s="1264"/>
      <c r="AG74" s="1264"/>
      <c r="AH74" s="1264"/>
      <c r="AI74" s="1264"/>
      <c r="AJ74" s="1264"/>
      <c r="AK74" s="1264"/>
      <c r="AL74" s="1264"/>
      <c r="AM74" s="1264"/>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c r="DD74" s="1264"/>
      <c r="DE74" s="1264"/>
      <c r="DF74" s="1264"/>
      <c r="DG74" s="1264"/>
      <c r="DH74" s="1264"/>
      <c r="DI74" s="1264"/>
      <c r="DJ74" s="1264"/>
      <c r="DK74" s="1264"/>
      <c r="DL74" s="1264"/>
      <c r="DM74" s="1264"/>
      <c r="DN74" s="1264"/>
      <c r="DO74" s="1264"/>
      <c r="DP74" s="1264"/>
      <c r="DQ74" s="1264"/>
      <c r="DR74" s="1264"/>
      <c r="DS74" s="1264"/>
      <c r="DT74" s="1264"/>
      <c r="DU74" s="1264"/>
      <c r="DV74" s="1264"/>
      <c r="DW74" s="1264"/>
      <c r="DX74" s="1264"/>
      <c r="DY74" s="1264"/>
      <c r="DZ74" s="1264"/>
      <c r="EA74" s="1264"/>
      <c r="EB74" s="1264"/>
      <c r="EC74" s="1264"/>
      <c r="ED74" s="1264"/>
      <c r="EE74" s="1264"/>
      <c r="EF74" s="1264"/>
      <c r="EG74" s="1264"/>
      <c r="EH74" s="1264"/>
      <c r="EI74" s="1264"/>
      <c r="EJ74" s="1264"/>
      <c r="EK74" s="1264"/>
      <c r="EL74" s="1264"/>
      <c r="EM74" s="1264"/>
      <c r="EN74" s="1264"/>
      <c r="EO74" s="1264"/>
      <c r="EP74" s="1264"/>
      <c r="EQ74" s="1264"/>
      <c r="ER74" s="1264"/>
      <c r="ES74" s="1264"/>
      <c r="ET74" s="1264"/>
      <c r="EU74" s="1264"/>
      <c r="EV74" s="1264"/>
      <c r="EW74" s="1264"/>
      <c r="EX74" s="1264"/>
      <c r="EY74" s="1264"/>
      <c r="EZ74" s="1264"/>
      <c r="FA74" s="1264"/>
      <c r="FB74" s="1264"/>
      <c r="FC74" s="1264"/>
      <c r="FD74" s="1264"/>
      <c r="FE74" s="1264"/>
      <c r="FF74" s="1264"/>
      <c r="FG74" s="1264"/>
      <c r="FH74" s="1264"/>
      <c r="FI74" s="1264"/>
      <c r="FJ74" s="1264"/>
      <c r="FK74" s="1264"/>
      <c r="FL74" s="1264"/>
      <c r="FM74" s="1264"/>
      <c r="FN74" s="1264"/>
      <c r="FO74" s="1264"/>
      <c r="FP74" s="1264"/>
      <c r="FQ74" s="1264"/>
      <c r="FR74" s="1264"/>
      <c r="FS74" s="1264"/>
      <c r="FT74" s="1264"/>
      <c r="FU74" s="1264"/>
      <c r="FV74" s="1264"/>
      <c r="FW74" s="1264"/>
      <c r="FX74" s="1264"/>
      <c r="FY74" s="1264"/>
      <c r="FZ74" s="1264"/>
      <c r="GA74" s="1264"/>
      <c r="GB74" s="1264"/>
      <c r="GC74" s="1264"/>
      <c r="GD74" s="1264"/>
      <c r="GE74" s="1264"/>
      <c r="GF74" s="1264"/>
      <c r="GG74" s="1264"/>
      <c r="GH74" s="1264"/>
      <c r="GI74" s="1264"/>
      <c r="GJ74" s="1264"/>
      <c r="GK74" s="1264"/>
      <c r="GL74" s="1264"/>
      <c r="GM74" s="1264"/>
      <c r="GN74" s="1264"/>
      <c r="GO74" s="1264"/>
      <c r="GP74" s="1264"/>
      <c r="GQ74" s="1264"/>
      <c r="GR74" s="1264"/>
      <c r="GS74" s="1264"/>
      <c r="GT74" s="1264"/>
      <c r="GU74" s="1264"/>
      <c r="GV74" s="1264"/>
      <c r="GW74" s="1264"/>
      <c r="GX74" s="1264"/>
      <c r="GY74" s="1264"/>
      <c r="GZ74" s="1264"/>
      <c r="HA74" s="1264"/>
      <c r="HB74" s="1264"/>
      <c r="HC74" s="1264"/>
      <c r="HD74" s="1264"/>
      <c r="HE74" s="1264"/>
      <c r="HF74" s="1264"/>
      <c r="HG74" s="1264"/>
      <c r="HH74" s="1264"/>
      <c r="HI74" s="1264"/>
      <c r="HJ74" s="1264"/>
      <c r="HK74" s="1264"/>
      <c r="HL74" s="1264"/>
      <c r="HM74" s="1264"/>
      <c r="HN74" s="1264"/>
      <c r="HO74" s="1264"/>
      <c r="HP74" s="1264"/>
      <c r="HQ74" s="1264"/>
      <c r="HR74" s="1264"/>
      <c r="HS74" s="1264"/>
      <c r="HT74" s="1264"/>
      <c r="HU74" s="1264"/>
      <c r="HV74" s="1264"/>
      <c r="HW74" s="1264"/>
      <c r="HX74" s="1264"/>
      <c r="HY74" s="1264"/>
      <c r="HZ74" s="1264"/>
      <c r="IA74" s="1264"/>
      <c r="IB74" s="1264"/>
      <c r="IC74" s="1264"/>
      <c r="ID74" s="1264"/>
      <c r="IE74" s="1264"/>
      <c r="IF74" s="1264"/>
      <c r="IG74" s="1264"/>
      <c r="IH74" s="1264"/>
      <c r="II74" s="1264"/>
      <c r="IJ74" s="1264"/>
      <c r="IK74" s="1264"/>
      <c r="IL74" s="1264"/>
      <c r="IM74" s="1264"/>
      <c r="IN74" s="1264"/>
      <c r="IO74" s="1264"/>
      <c r="IP74" s="1264"/>
      <c r="IQ74" s="1264"/>
      <c r="IR74" s="1264"/>
      <c r="IS74" s="1264"/>
      <c r="IT74" s="1264"/>
      <c r="IU74" s="1264"/>
      <c r="IV74" s="1264"/>
    </row>
    <row r="75" spans="1:256" ht="27" customHeight="1" x14ac:dyDescent="0.15">
      <c r="A75" s="1872"/>
      <c r="B75" s="442" t="s">
        <v>1185</v>
      </c>
      <c r="C75" s="1269"/>
      <c r="D75" s="316" t="s">
        <v>196</v>
      </c>
      <c r="E75" s="980">
        <v>4</v>
      </c>
      <c r="F75" s="316" t="s">
        <v>193</v>
      </c>
      <c r="G75" s="897"/>
      <c r="H75" s="899"/>
      <c r="I75" s="947" t="s">
        <v>237</v>
      </c>
      <c r="J75" s="477"/>
      <c r="K75" s="316"/>
      <c r="L75" s="963"/>
      <c r="M75" s="1265"/>
      <c r="N75" s="1264"/>
      <c r="O75" s="964"/>
      <c r="P75" s="1264"/>
      <c r="Q75" s="1272">
        <v>6</v>
      </c>
      <c r="R75" s="1273">
        <v>6</v>
      </c>
      <c r="Y75" s="1260" t="s">
        <v>1180</v>
      </c>
      <c r="Z75" s="1260" t="s">
        <v>1162</v>
      </c>
      <c r="AA75" s="1246" t="str">
        <f t="shared" si="0"/>
        <v>기타침엽수4-6m</v>
      </c>
      <c r="AB75" s="1260">
        <v>1.2</v>
      </c>
      <c r="AC75" s="1264"/>
      <c r="AD75" s="1264"/>
      <c r="AE75" s="1264"/>
      <c r="AF75" s="1264"/>
      <c r="AG75" s="1264"/>
      <c r="AH75" s="1264"/>
      <c r="AI75" s="1264"/>
      <c r="AJ75" s="1264"/>
      <c r="AK75" s="1264"/>
      <c r="AL75" s="1264"/>
      <c r="AM75" s="1264"/>
      <c r="AN75" s="1264"/>
      <c r="AO75" s="1264"/>
      <c r="AP75" s="1264"/>
      <c r="AQ75" s="1264"/>
      <c r="AR75" s="1264"/>
      <c r="AS75" s="1264"/>
      <c r="AT75" s="1264"/>
      <c r="AU75" s="1264"/>
      <c r="AV75" s="1264"/>
      <c r="AW75" s="1264"/>
      <c r="AX75" s="1264"/>
      <c r="AY75" s="1264"/>
      <c r="AZ75" s="1264"/>
      <c r="BA75" s="1264"/>
      <c r="BB75" s="1264"/>
      <c r="BC75" s="1264"/>
      <c r="BD75" s="1264"/>
      <c r="BE75" s="1264"/>
      <c r="BF75" s="1264"/>
      <c r="BG75" s="1264"/>
      <c r="BH75" s="1264"/>
      <c r="BI75" s="1264"/>
      <c r="BJ75" s="1264"/>
      <c r="BK75" s="1264"/>
      <c r="BL75" s="1264"/>
      <c r="BM75" s="1264"/>
      <c r="BN75" s="1264"/>
      <c r="BO75" s="1264"/>
      <c r="BP75" s="1264"/>
      <c r="BQ75" s="1264"/>
      <c r="BR75" s="1264"/>
      <c r="BS75" s="1264"/>
      <c r="BT75" s="1264"/>
      <c r="BU75" s="1264"/>
      <c r="BV75" s="1264"/>
      <c r="BW75" s="1264"/>
      <c r="BX75" s="1264"/>
      <c r="BY75" s="1264"/>
      <c r="BZ75" s="1264"/>
      <c r="CA75" s="1264"/>
      <c r="CB75" s="1264"/>
      <c r="CC75" s="1264"/>
      <c r="CD75" s="1264"/>
      <c r="CE75" s="1264"/>
      <c r="CF75" s="1264"/>
      <c r="CG75" s="1264"/>
      <c r="CH75" s="1264"/>
      <c r="CI75" s="1264"/>
      <c r="CJ75" s="1264"/>
      <c r="CK75" s="1264"/>
      <c r="CL75" s="1264"/>
      <c r="CM75" s="1264"/>
      <c r="CN75" s="1264"/>
      <c r="CO75" s="1264"/>
      <c r="CP75" s="1264"/>
      <c r="CQ75" s="1264"/>
      <c r="CR75" s="1264"/>
      <c r="CS75" s="1264"/>
      <c r="CT75" s="1264"/>
      <c r="CU75" s="1264"/>
      <c r="CV75" s="1264"/>
      <c r="CW75" s="1264"/>
      <c r="CX75" s="1264"/>
      <c r="CY75" s="1264"/>
      <c r="CZ75" s="1264"/>
      <c r="DA75" s="1264"/>
      <c r="DB75" s="1264"/>
      <c r="DC75" s="1264"/>
      <c r="DD75" s="1264"/>
      <c r="DE75" s="1264"/>
      <c r="DF75" s="1264"/>
      <c r="DG75" s="1264"/>
      <c r="DH75" s="1264"/>
      <c r="DI75" s="1264"/>
      <c r="DJ75" s="1264"/>
      <c r="DK75" s="1264"/>
      <c r="DL75" s="1264"/>
      <c r="DM75" s="1264"/>
      <c r="DN75" s="1264"/>
      <c r="DO75" s="1264"/>
      <c r="DP75" s="1264"/>
      <c r="DQ75" s="1264"/>
      <c r="DR75" s="1264"/>
      <c r="DS75" s="1264"/>
      <c r="DT75" s="1264"/>
      <c r="DU75" s="1264"/>
      <c r="DV75" s="1264"/>
      <c r="DW75" s="1264"/>
      <c r="DX75" s="1264"/>
      <c r="DY75" s="1264"/>
      <c r="DZ75" s="1264"/>
      <c r="EA75" s="1264"/>
      <c r="EB75" s="1264"/>
      <c r="EC75" s="1264"/>
      <c r="ED75" s="1264"/>
      <c r="EE75" s="1264"/>
      <c r="EF75" s="1264"/>
      <c r="EG75" s="1264"/>
      <c r="EH75" s="1264"/>
      <c r="EI75" s="1264"/>
      <c r="EJ75" s="1264"/>
      <c r="EK75" s="1264"/>
      <c r="EL75" s="1264"/>
      <c r="EM75" s="1264"/>
      <c r="EN75" s="1264"/>
      <c r="EO75" s="1264"/>
      <c r="EP75" s="1264"/>
      <c r="EQ75" s="1264"/>
      <c r="ER75" s="1264"/>
      <c r="ES75" s="1264"/>
      <c r="ET75" s="1264"/>
      <c r="EU75" s="1264"/>
      <c r="EV75" s="1264"/>
      <c r="EW75" s="1264"/>
      <c r="EX75" s="1264"/>
      <c r="EY75" s="1264"/>
      <c r="EZ75" s="1264"/>
      <c r="FA75" s="1264"/>
      <c r="FB75" s="1264"/>
      <c r="FC75" s="1264"/>
      <c r="FD75" s="1264"/>
      <c r="FE75" s="1264"/>
      <c r="FF75" s="1264"/>
      <c r="FG75" s="1264"/>
      <c r="FH75" s="1264"/>
      <c r="FI75" s="1264"/>
      <c r="FJ75" s="1264"/>
      <c r="FK75" s="1264"/>
      <c r="FL75" s="1264"/>
      <c r="FM75" s="1264"/>
      <c r="FN75" s="1264"/>
      <c r="FO75" s="1264"/>
      <c r="FP75" s="1264"/>
      <c r="FQ75" s="1264"/>
      <c r="FR75" s="1264"/>
      <c r="FS75" s="1264"/>
      <c r="FT75" s="1264"/>
      <c r="FU75" s="1264"/>
      <c r="FV75" s="1264"/>
      <c r="FW75" s="1264"/>
      <c r="FX75" s="1264"/>
      <c r="FY75" s="1264"/>
      <c r="FZ75" s="1264"/>
      <c r="GA75" s="1264"/>
      <c r="GB75" s="1264"/>
      <c r="GC75" s="1264"/>
      <c r="GD75" s="1264"/>
      <c r="GE75" s="1264"/>
      <c r="GF75" s="1264"/>
      <c r="GG75" s="1264"/>
      <c r="GH75" s="1264"/>
      <c r="GI75" s="1264"/>
      <c r="GJ75" s="1264"/>
      <c r="GK75" s="1264"/>
      <c r="GL75" s="1264"/>
      <c r="GM75" s="1264"/>
      <c r="GN75" s="1264"/>
      <c r="GO75" s="1264"/>
      <c r="GP75" s="1264"/>
      <c r="GQ75" s="1264"/>
      <c r="GR75" s="1264"/>
      <c r="GS75" s="1264"/>
      <c r="GT75" s="1264"/>
      <c r="GU75" s="1264"/>
      <c r="GV75" s="1264"/>
      <c r="GW75" s="1264"/>
      <c r="GX75" s="1264"/>
      <c r="GY75" s="1264"/>
      <c r="GZ75" s="1264"/>
      <c r="HA75" s="1264"/>
      <c r="HB75" s="1264"/>
      <c r="HC75" s="1264"/>
      <c r="HD75" s="1264"/>
      <c r="HE75" s="1264"/>
      <c r="HF75" s="1264"/>
      <c r="HG75" s="1264"/>
      <c r="HH75" s="1264"/>
      <c r="HI75" s="1264"/>
      <c r="HJ75" s="1264"/>
      <c r="HK75" s="1264"/>
      <c r="HL75" s="1264"/>
      <c r="HM75" s="1264"/>
      <c r="HN75" s="1264"/>
      <c r="HO75" s="1264"/>
      <c r="HP75" s="1264"/>
      <c r="HQ75" s="1264"/>
      <c r="HR75" s="1264"/>
      <c r="HS75" s="1264"/>
      <c r="HT75" s="1264"/>
      <c r="HU75" s="1264"/>
      <c r="HV75" s="1264"/>
      <c r="HW75" s="1264"/>
      <c r="HX75" s="1264"/>
      <c r="HY75" s="1264"/>
      <c r="HZ75" s="1264"/>
      <c r="IA75" s="1264"/>
      <c r="IB75" s="1264"/>
      <c r="IC75" s="1264"/>
      <c r="ID75" s="1264"/>
      <c r="IE75" s="1264"/>
      <c r="IF75" s="1264"/>
      <c r="IG75" s="1264"/>
      <c r="IH75" s="1264"/>
      <c r="II75" s="1264"/>
      <c r="IJ75" s="1264"/>
      <c r="IK75" s="1264"/>
      <c r="IL75" s="1264"/>
      <c r="IM75" s="1264"/>
      <c r="IN75" s="1264"/>
      <c r="IO75" s="1264"/>
      <c r="IP75" s="1264"/>
      <c r="IQ75" s="1264"/>
      <c r="IR75" s="1264"/>
      <c r="IS75" s="1264"/>
      <c r="IT75" s="1264"/>
      <c r="IU75" s="1264"/>
      <c r="IV75" s="1264"/>
    </row>
    <row r="76" spans="1:256" ht="27" customHeight="1" x14ac:dyDescent="0.15">
      <c r="A76" s="1872"/>
      <c r="B76" s="442" t="s">
        <v>1186</v>
      </c>
      <c r="C76" s="1269"/>
      <c r="D76" s="316" t="s">
        <v>196</v>
      </c>
      <c r="E76" s="980">
        <v>5</v>
      </c>
      <c r="F76" s="316" t="s">
        <v>193</v>
      </c>
      <c r="G76" s="897"/>
      <c r="H76" s="899"/>
      <c r="I76" s="947" t="s">
        <v>201</v>
      </c>
      <c r="J76" s="477"/>
      <c r="K76" s="981"/>
      <c r="L76" s="921"/>
      <c r="M76" s="1265"/>
      <c r="N76" s="1264"/>
      <c r="O76" s="964"/>
      <c r="P76" s="1264"/>
      <c r="Q76" s="1274">
        <v>8</v>
      </c>
      <c r="R76" s="1275">
        <v>6.5</v>
      </c>
      <c r="S76" s="1276"/>
      <c r="T76" s="1276"/>
      <c r="U76" s="1276"/>
      <c r="V76" s="1276"/>
      <c r="W76" s="1276"/>
      <c r="X76" s="1277"/>
      <c r="Y76" s="1260" t="s">
        <v>473</v>
      </c>
      <c r="Z76" s="1260" t="s">
        <v>1143</v>
      </c>
      <c r="AA76" s="1246" t="str">
        <f t="shared" si="0"/>
        <v>편백0-1m</v>
      </c>
      <c r="AB76" s="1260">
        <v>0.5</v>
      </c>
      <c r="AD76" s="1264"/>
      <c r="AH76" s="1264"/>
      <c r="AI76" s="1264"/>
      <c r="AJ76" s="1264"/>
      <c r="AK76" s="1264"/>
      <c r="AL76" s="1264"/>
      <c r="AM76" s="1264"/>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c r="DD76" s="1264"/>
      <c r="DE76" s="1264"/>
      <c r="DF76" s="1264"/>
      <c r="DG76" s="1264"/>
      <c r="DH76" s="1264"/>
      <c r="DI76" s="1264"/>
      <c r="DJ76" s="1264"/>
      <c r="DK76" s="1264"/>
      <c r="DL76" s="1264"/>
      <c r="DM76" s="1264"/>
      <c r="DN76" s="1264"/>
      <c r="DO76" s="1264"/>
      <c r="DP76" s="1264"/>
      <c r="DQ76" s="1264"/>
      <c r="DR76" s="1264"/>
      <c r="DS76" s="1264"/>
      <c r="DT76" s="1264"/>
      <c r="DU76" s="1264"/>
      <c r="DV76" s="1264"/>
      <c r="DW76" s="1264"/>
      <c r="DX76" s="1264"/>
      <c r="DY76" s="1264"/>
      <c r="DZ76" s="1264"/>
      <c r="EA76" s="1264"/>
      <c r="EB76" s="1264"/>
      <c r="EC76" s="1264"/>
      <c r="ED76" s="1264"/>
      <c r="EE76" s="1264"/>
      <c r="EF76" s="1264"/>
      <c r="EG76" s="1264"/>
      <c r="EH76" s="1264"/>
      <c r="EI76" s="1264"/>
      <c r="EJ76" s="1264"/>
      <c r="EK76" s="1264"/>
      <c r="EL76" s="1264"/>
      <c r="EM76" s="1264"/>
      <c r="EN76" s="1264"/>
      <c r="EO76" s="1264"/>
      <c r="EP76" s="1264"/>
      <c r="EQ76" s="1264"/>
      <c r="ER76" s="1264"/>
      <c r="ES76" s="1264"/>
      <c r="ET76" s="1264"/>
      <c r="EU76" s="1264"/>
      <c r="EV76" s="1264"/>
      <c r="EW76" s="1264"/>
      <c r="EX76" s="1264"/>
      <c r="EY76" s="1264"/>
      <c r="EZ76" s="1264"/>
      <c r="FA76" s="1264"/>
      <c r="FB76" s="1264"/>
      <c r="FC76" s="1264"/>
      <c r="FD76" s="1264"/>
      <c r="FE76" s="1264"/>
      <c r="FF76" s="1264"/>
      <c r="FG76" s="1264"/>
      <c r="FH76" s="1264"/>
      <c r="FI76" s="1264"/>
      <c r="FJ76" s="1264"/>
      <c r="FK76" s="1264"/>
      <c r="FL76" s="1264"/>
      <c r="FM76" s="1264"/>
      <c r="FN76" s="1264"/>
      <c r="FO76" s="1264"/>
      <c r="FP76" s="1264"/>
      <c r="FQ76" s="1264"/>
      <c r="FR76" s="1264"/>
      <c r="FS76" s="1264"/>
      <c r="FT76" s="1264"/>
      <c r="FU76" s="1264"/>
      <c r="FV76" s="1264"/>
      <c r="FW76" s="1264"/>
      <c r="FX76" s="1264"/>
      <c r="FY76" s="1264"/>
      <c r="FZ76" s="1264"/>
      <c r="GA76" s="1264"/>
      <c r="GB76" s="1264"/>
      <c r="GC76" s="1264"/>
      <c r="GD76" s="1264"/>
      <c r="GE76" s="1264"/>
      <c r="GF76" s="1264"/>
      <c r="GG76" s="1264"/>
      <c r="GH76" s="1264"/>
      <c r="GI76" s="1264"/>
      <c r="GJ76" s="1264"/>
      <c r="GK76" s="1264"/>
      <c r="GL76" s="1264"/>
      <c r="GM76" s="1264"/>
      <c r="GN76" s="1264"/>
      <c r="GO76" s="1264"/>
      <c r="GP76" s="1264"/>
      <c r="GQ76" s="1264"/>
      <c r="GR76" s="1264"/>
      <c r="GS76" s="1264"/>
      <c r="GT76" s="1264"/>
      <c r="GU76" s="1264"/>
      <c r="GV76" s="1264"/>
      <c r="GW76" s="1264"/>
      <c r="GX76" s="1264"/>
      <c r="GY76" s="1264"/>
      <c r="GZ76" s="1264"/>
      <c r="HA76" s="1264"/>
      <c r="HB76" s="1264"/>
      <c r="HC76" s="1264"/>
      <c r="HD76" s="1264"/>
      <c r="HE76" s="1264"/>
      <c r="HF76" s="1264"/>
      <c r="HG76" s="1264"/>
      <c r="HH76" s="1264"/>
      <c r="HI76" s="1264"/>
      <c r="HJ76" s="1264"/>
      <c r="HK76" s="1264"/>
      <c r="HL76" s="1264"/>
      <c r="HM76" s="1264"/>
      <c r="HN76" s="1264"/>
      <c r="HO76" s="1264"/>
      <c r="HP76" s="1264"/>
      <c r="HQ76" s="1264"/>
      <c r="HR76" s="1264"/>
      <c r="HS76" s="1264"/>
      <c r="HT76" s="1264"/>
      <c r="HU76" s="1264"/>
      <c r="HV76" s="1264"/>
      <c r="HW76" s="1264"/>
      <c r="HX76" s="1264"/>
      <c r="HY76" s="1264"/>
      <c r="HZ76" s="1264"/>
      <c r="IA76" s="1264"/>
      <c r="IB76" s="1264"/>
      <c r="IC76" s="1264"/>
      <c r="ID76" s="1264"/>
      <c r="IE76" s="1264"/>
      <c r="IF76" s="1264"/>
      <c r="IG76" s="1264"/>
      <c r="IH76" s="1264"/>
      <c r="II76" s="1264"/>
      <c r="IJ76" s="1264"/>
      <c r="IK76" s="1264"/>
      <c r="IL76" s="1264"/>
      <c r="IM76" s="1264"/>
      <c r="IN76" s="1264"/>
      <c r="IO76" s="1264"/>
      <c r="IP76" s="1264"/>
      <c r="IQ76" s="1264"/>
      <c r="IR76" s="1264"/>
      <c r="IS76" s="1264"/>
      <c r="IT76" s="1264"/>
      <c r="IU76" s="1264"/>
      <c r="IV76" s="1264"/>
    </row>
    <row r="77" spans="1:256" ht="27" customHeight="1" x14ac:dyDescent="0.15">
      <c r="A77" s="1872"/>
      <c r="B77" s="442" t="s">
        <v>238</v>
      </c>
      <c r="C77" s="1269"/>
      <c r="D77" s="316" t="s">
        <v>196</v>
      </c>
      <c r="E77" s="980">
        <v>6</v>
      </c>
      <c r="F77" s="316" t="s">
        <v>193</v>
      </c>
      <c r="G77" s="897"/>
      <c r="H77" s="899"/>
      <c r="I77" s="947"/>
      <c r="J77" s="477"/>
      <c r="K77" s="981"/>
      <c r="L77" s="921"/>
      <c r="M77" s="1265"/>
      <c r="N77" s="1264"/>
      <c r="O77" s="964"/>
      <c r="P77" s="1264"/>
      <c r="Q77" s="1274">
        <v>10</v>
      </c>
      <c r="R77" s="1275">
        <v>7</v>
      </c>
      <c r="S77" s="1276"/>
      <c r="T77" s="1276"/>
      <c r="U77" s="1276"/>
      <c r="V77" s="1276"/>
      <c r="W77" s="1276"/>
      <c r="X77" s="1277"/>
      <c r="Y77" s="1260" t="s">
        <v>473</v>
      </c>
      <c r="Z77" s="1260" t="s">
        <v>1144</v>
      </c>
      <c r="AA77" s="1246" t="str">
        <f t="shared" si="0"/>
        <v>편백0-2m</v>
      </c>
      <c r="AB77" s="1260">
        <v>1</v>
      </c>
      <c r="AC77" s="1264"/>
      <c r="AD77" s="1264"/>
      <c r="AE77" s="1264"/>
      <c r="AF77" s="1264"/>
      <c r="AG77" s="1264"/>
      <c r="AH77" s="1264"/>
      <c r="AI77" s="1264"/>
      <c r="AJ77" s="1264"/>
      <c r="AK77" s="1264"/>
      <c r="AL77" s="1264"/>
      <c r="AM77" s="1264"/>
      <c r="AN77" s="1264"/>
      <c r="AO77" s="1264"/>
      <c r="AP77" s="1264"/>
      <c r="AQ77" s="1264"/>
      <c r="AR77" s="1264"/>
      <c r="AS77" s="1264"/>
      <c r="AT77" s="1264"/>
      <c r="AU77" s="1264"/>
      <c r="AV77" s="1264"/>
      <c r="AW77" s="1264"/>
      <c r="AX77" s="1264"/>
      <c r="AY77" s="1264"/>
      <c r="AZ77" s="1264"/>
      <c r="BA77" s="1264"/>
      <c r="BB77" s="1264"/>
      <c r="BC77" s="1264"/>
      <c r="BD77" s="1264"/>
      <c r="BE77" s="1264"/>
      <c r="BF77" s="1264"/>
      <c r="BG77" s="1264"/>
      <c r="BH77" s="1264"/>
      <c r="BI77" s="1264"/>
      <c r="BJ77" s="1264"/>
      <c r="BK77" s="1264"/>
      <c r="BL77" s="1264"/>
      <c r="BM77" s="1264"/>
      <c r="BN77" s="1264"/>
      <c r="BO77" s="1264"/>
      <c r="BP77" s="1264"/>
      <c r="BQ77" s="1264"/>
      <c r="BR77" s="1264"/>
      <c r="BS77" s="1264"/>
      <c r="BT77" s="1264"/>
      <c r="BU77" s="1264"/>
      <c r="BV77" s="1264"/>
      <c r="BW77" s="1264"/>
      <c r="BX77" s="1264"/>
      <c r="BY77" s="1264"/>
      <c r="BZ77" s="1264"/>
      <c r="CA77" s="1264"/>
      <c r="CB77" s="1264"/>
      <c r="CC77" s="1264"/>
      <c r="CD77" s="1264"/>
      <c r="CE77" s="1264"/>
      <c r="CF77" s="1264"/>
      <c r="CG77" s="1264"/>
      <c r="CH77" s="1264"/>
      <c r="CI77" s="1264"/>
      <c r="CJ77" s="1264"/>
      <c r="CK77" s="1264"/>
      <c r="CL77" s="1264"/>
      <c r="CM77" s="1264"/>
      <c r="CN77" s="1264"/>
      <c r="CO77" s="1264"/>
      <c r="CP77" s="1264"/>
      <c r="CQ77" s="1264"/>
      <c r="CR77" s="1264"/>
      <c r="CS77" s="1264"/>
      <c r="CT77" s="1264"/>
      <c r="CU77" s="1264"/>
      <c r="CV77" s="1264"/>
      <c r="CW77" s="1264"/>
      <c r="CX77" s="1264"/>
      <c r="CY77" s="1264"/>
      <c r="CZ77" s="1264"/>
      <c r="DA77" s="1264"/>
      <c r="DB77" s="1264"/>
      <c r="DC77" s="1264"/>
      <c r="DD77" s="1264"/>
      <c r="DE77" s="1264"/>
      <c r="DF77" s="1264"/>
      <c r="DG77" s="1264"/>
      <c r="DH77" s="1264"/>
      <c r="DI77" s="1264"/>
      <c r="DJ77" s="1264"/>
      <c r="DK77" s="1264"/>
      <c r="DL77" s="1264"/>
      <c r="DM77" s="1264"/>
      <c r="DN77" s="1264"/>
      <c r="DO77" s="1264"/>
      <c r="DP77" s="1264"/>
      <c r="DQ77" s="1264"/>
      <c r="DR77" s="1264"/>
      <c r="DS77" s="1264"/>
      <c r="DT77" s="1264"/>
      <c r="DU77" s="1264"/>
      <c r="DV77" s="1264"/>
      <c r="DW77" s="1264"/>
      <c r="DX77" s="1264"/>
      <c r="DY77" s="1264"/>
      <c r="DZ77" s="1264"/>
      <c r="EA77" s="1264"/>
      <c r="EB77" s="1264"/>
      <c r="EC77" s="1264"/>
      <c r="ED77" s="1264"/>
      <c r="EE77" s="1264"/>
      <c r="EF77" s="1264"/>
      <c r="EG77" s="1264"/>
      <c r="EH77" s="1264"/>
      <c r="EI77" s="1264"/>
      <c r="EJ77" s="1264"/>
      <c r="EK77" s="1264"/>
      <c r="EL77" s="1264"/>
      <c r="EM77" s="1264"/>
      <c r="EN77" s="1264"/>
      <c r="EO77" s="1264"/>
      <c r="EP77" s="1264"/>
      <c r="EQ77" s="1264"/>
      <c r="ER77" s="1264"/>
      <c r="ES77" s="1264"/>
      <c r="ET77" s="1264"/>
      <c r="EU77" s="1264"/>
      <c r="EV77" s="1264"/>
      <c r="EW77" s="1264"/>
      <c r="EX77" s="1264"/>
      <c r="EY77" s="1264"/>
      <c r="EZ77" s="1264"/>
      <c r="FA77" s="1264"/>
      <c r="FB77" s="1264"/>
      <c r="FC77" s="1264"/>
      <c r="FD77" s="1264"/>
      <c r="FE77" s="1264"/>
      <c r="FF77" s="1264"/>
      <c r="FG77" s="1264"/>
      <c r="FH77" s="1264"/>
      <c r="FI77" s="1264"/>
      <c r="FJ77" s="1264"/>
      <c r="FK77" s="1264"/>
      <c r="FL77" s="1264"/>
      <c r="FM77" s="1264"/>
      <c r="FN77" s="1264"/>
      <c r="FO77" s="1264"/>
      <c r="FP77" s="1264"/>
      <c r="FQ77" s="1264"/>
      <c r="FR77" s="1264"/>
      <c r="FS77" s="1264"/>
      <c r="FT77" s="1264"/>
      <c r="FU77" s="1264"/>
      <c r="FV77" s="1264"/>
      <c r="FW77" s="1264"/>
      <c r="FX77" s="1264"/>
      <c r="FY77" s="1264"/>
      <c r="FZ77" s="1264"/>
      <c r="GA77" s="1264"/>
      <c r="GB77" s="1264"/>
      <c r="GC77" s="1264"/>
      <c r="GD77" s="1264"/>
      <c r="GE77" s="1264"/>
      <c r="GF77" s="1264"/>
      <c r="GG77" s="1264"/>
      <c r="GH77" s="1264"/>
      <c r="GI77" s="1264"/>
      <c r="GJ77" s="1264"/>
      <c r="GK77" s="1264"/>
      <c r="GL77" s="1264"/>
      <c r="GM77" s="1264"/>
      <c r="GN77" s="1264"/>
      <c r="GO77" s="1264"/>
      <c r="GP77" s="1264"/>
      <c r="GQ77" s="1264"/>
      <c r="GR77" s="1264"/>
      <c r="GS77" s="1264"/>
      <c r="GT77" s="1264"/>
      <c r="GU77" s="1264"/>
      <c r="GV77" s="1264"/>
      <c r="GW77" s="1264"/>
      <c r="GX77" s="1264"/>
      <c r="GY77" s="1264"/>
      <c r="GZ77" s="1264"/>
      <c r="HA77" s="1264"/>
      <c r="HB77" s="1264"/>
      <c r="HC77" s="1264"/>
      <c r="HD77" s="1264"/>
      <c r="HE77" s="1264"/>
      <c r="HF77" s="1264"/>
      <c r="HG77" s="1264"/>
      <c r="HH77" s="1264"/>
      <c r="HI77" s="1264"/>
      <c r="HJ77" s="1264"/>
      <c r="HK77" s="1264"/>
      <c r="HL77" s="1264"/>
      <c r="HM77" s="1264"/>
      <c r="HN77" s="1264"/>
      <c r="HO77" s="1264"/>
      <c r="HP77" s="1264"/>
      <c r="HQ77" s="1264"/>
      <c r="HR77" s="1264"/>
      <c r="HS77" s="1264"/>
      <c r="HT77" s="1264"/>
      <c r="HU77" s="1264"/>
      <c r="HV77" s="1264"/>
      <c r="HW77" s="1264"/>
      <c r="HX77" s="1264"/>
      <c r="HY77" s="1264"/>
      <c r="HZ77" s="1264"/>
      <c r="IA77" s="1264"/>
      <c r="IB77" s="1264"/>
      <c r="IC77" s="1264"/>
      <c r="ID77" s="1264"/>
      <c r="IE77" s="1264"/>
      <c r="IF77" s="1264"/>
      <c r="IG77" s="1264"/>
      <c r="IH77" s="1264"/>
      <c r="II77" s="1264"/>
      <c r="IJ77" s="1264"/>
      <c r="IK77" s="1264"/>
      <c r="IL77" s="1264"/>
      <c r="IM77" s="1264"/>
      <c r="IN77" s="1264"/>
      <c r="IO77" s="1264"/>
      <c r="IP77" s="1264"/>
    </row>
    <row r="78" spans="1:256" ht="27" customHeight="1" x14ac:dyDescent="0.15">
      <c r="A78" s="1872"/>
      <c r="B78" s="442" t="s">
        <v>239</v>
      </c>
      <c r="C78" s="1269"/>
      <c r="D78" s="316" t="s">
        <v>196</v>
      </c>
      <c r="E78" s="980">
        <v>6.5</v>
      </c>
      <c r="F78" s="316" t="s">
        <v>193</v>
      </c>
      <c r="G78" s="897"/>
      <c r="H78" s="899"/>
      <c r="I78" s="947"/>
      <c r="J78" s="477"/>
      <c r="K78" s="981"/>
      <c r="L78" s="921"/>
      <c r="M78" s="1265"/>
      <c r="N78" s="1264"/>
      <c r="O78" s="964"/>
      <c r="P78" s="1264"/>
      <c r="Q78" s="1276"/>
      <c r="R78" s="1276"/>
      <c r="S78" s="1276"/>
      <c r="T78" s="1276"/>
      <c r="U78" s="1276"/>
      <c r="V78" s="1276"/>
      <c r="W78" s="1276"/>
      <c r="X78" s="1277"/>
      <c r="Y78" s="1260" t="s">
        <v>473</v>
      </c>
      <c r="Z78" s="1260" t="s">
        <v>1148</v>
      </c>
      <c r="AA78" s="1246" t="str">
        <f t="shared" si="0"/>
        <v>편백0-4m</v>
      </c>
      <c r="AB78" s="1260">
        <v>2.2000000000000002</v>
      </c>
      <c r="AC78" s="1264"/>
      <c r="AD78" s="1264"/>
      <c r="AE78" s="1264"/>
      <c r="AF78" s="1264"/>
      <c r="AG78" s="1264"/>
      <c r="AH78" s="1264"/>
      <c r="AI78" s="1264"/>
      <c r="AJ78" s="1264"/>
      <c r="AK78" s="1264"/>
      <c r="AL78" s="1264"/>
      <c r="AM78" s="1264"/>
      <c r="AN78" s="1264"/>
      <c r="AO78" s="1264"/>
      <c r="AP78" s="1264"/>
      <c r="AQ78" s="1264"/>
      <c r="AR78" s="1264"/>
      <c r="AS78" s="1264"/>
      <c r="AT78" s="1264"/>
      <c r="AU78" s="1264"/>
      <c r="AV78" s="1264"/>
      <c r="AW78" s="1264"/>
      <c r="AX78" s="1264"/>
      <c r="AY78" s="1264"/>
      <c r="AZ78" s="1264"/>
      <c r="BA78" s="1264"/>
      <c r="BB78" s="1264"/>
      <c r="BC78" s="1264"/>
      <c r="BD78" s="1264"/>
      <c r="BE78" s="1264"/>
      <c r="BF78" s="1264"/>
      <c r="BG78" s="1264"/>
      <c r="BH78" s="1264"/>
      <c r="BI78" s="1264"/>
      <c r="BJ78" s="1264"/>
      <c r="BK78" s="1264"/>
      <c r="BL78" s="1264"/>
      <c r="BM78" s="1264"/>
      <c r="BN78" s="1264"/>
      <c r="BO78" s="1264"/>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c r="DD78" s="1264"/>
      <c r="DE78" s="1264"/>
      <c r="DF78" s="1264"/>
      <c r="DG78" s="1264"/>
      <c r="DH78" s="1264"/>
      <c r="DI78" s="1264"/>
      <c r="DJ78" s="1264"/>
      <c r="DK78" s="1264"/>
      <c r="DL78" s="1264"/>
      <c r="DM78" s="1264"/>
      <c r="DN78" s="1264"/>
      <c r="DO78" s="1264"/>
      <c r="DP78" s="1264"/>
      <c r="DQ78" s="1264"/>
      <c r="DR78" s="1264"/>
      <c r="DS78" s="1264"/>
      <c r="DT78" s="1264"/>
      <c r="DU78" s="1264"/>
      <c r="DV78" s="1264"/>
      <c r="DW78" s="1264"/>
      <c r="DX78" s="1264"/>
      <c r="DY78" s="1264"/>
      <c r="DZ78" s="1264"/>
      <c r="EA78" s="1264"/>
      <c r="EB78" s="1264"/>
      <c r="EC78" s="1264"/>
      <c r="ED78" s="1264"/>
      <c r="EE78" s="1264"/>
      <c r="EF78" s="1264"/>
      <c r="EG78" s="1264"/>
      <c r="EH78" s="1264"/>
      <c r="EI78" s="1264"/>
      <c r="EJ78" s="1264"/>
      <c r="EK78" s="1264"/>
      <c r="EL78" s="1264"/>
      <c r="EM78" s="1264"/>
      <c r="EN78" s="1264"/>
      <c r="EO78" s="1264"/>
      <c r="EP78" s="1264"/>
      <c r="EQ78" s="1264"/>
      <c r="ER78" s="1264"/>
      <c r="ES78" s="1264"/>
      <c r="ET78" s="1264"/>
      <c r="EU78" s="1264"/>
      <c r="EV78" s="1264"/>
      <c r="EW78" s="1264"/>
      <c r="EX78" s="1264"/>
      <c r="EY78" s="1264"/>
      <c r="EZ78" s="1264"/>
      <c r="FA78" s="1264"/>
      <c r="FB78" s="1264"/>
      <c r="FC78" s="1264"/>
      <c r="FD78" s="1264"/>
      <c r="FE78" s="1264"/>
      <c r="FF78" s="1264"/>
      <c r="FG78" s="1264"/>
      <c r="FH78" s="1264"/>
      <c r="FI78" s="1264"/>
      <c r="FJ78" s="1264"/>
      <c r="FK78" s="1264"/>
      <c r="FL78" s="1264"/>
      <c r="FM78" s="1264"/>
      <c r="FN78" s="1264"/>
      <c r="FO78" s="1264"/>
      <c r="FP78" s="1264"/>
      <c r="FQ78" s="1264"/>
      <c r="FR78" s="1264"/>
      <c r="FS78" s="1264"/>
      <c r="FT78" s="1264"/>
      <c r="FU78" s="1264"/>
      <c r="FV78" s="1264"/>
      <c r="FW78" s="1264"/>
      <c r="FX78" s="1264"/>
      <c r="FY78" s="1264"/>
      <c r="FZ78" s="1264"/>
      <c r="GA78" s="1264"/>
      <c r="GB78" s="1264"/>
      <c r="GC78" s="1264"/>
      <c r="GD78" s="1264"/>
      <c r="GE78" s="1264"/>
      <c r="GF78" s="1264"/>
      <c r="GG78" s="1264"/>
      <c r="GH78" s="1264"/>
      <c r="GI78" s="1264"/>
      <c r="GJ78" s="1264"/>
      <c r="GK78" s="1264"/>
      <c r="GL78" s="1264"/>
      <c r="GM78" s="1264"/>
      <c r="GN78" s="1264"/>
      <c r="GO78" s="1264"/>
      <c r="GP78" s="1264"/>
      <c r="GQ78" s="1264"/>
      <c r="GR78" s="1264"/>
      <c r="GS78" s="1264"/>
      <c r="GT78" s="1264"/>
      <c r="GU78" s="1264"/>
      <c r="GV78" s="1264"/>
      <c r="GW78" s="1264"/>
      <c r="GX78" s="1264"/>
      <c r="GY78" s="1264"/>
      <c r="GZ78" s="1264"/>
      <c r="HA78" s="1264"/>
      <c r="HB78" s="1264"/>
      <c r="HC78" s="1264"/>
      <c r="HD78" s="1264"/>
      <c r="HE78" s="1264"/>
      <c r="HF78" s="1264"/>
      <c r="HG78" s="1264"/>
      <c r="HH78" s="1264"/>
      <c r="HI78" s="1264"/>
      <c r="HJ78" s="1264"/>
      <c r="HK78" s="1264"/>
      <c r="HL78" s="1264"/>
      <c r="HM78" s="1264"/>
      <c r="HN78" s="1264"/>
      <c r="HO78" s="1264"/>
      <c r="HP78" s="1264"/>
      <c r="HQ78" s="1264"/>
      <c r="HR78" s="1264"/>
      <c r="HS78" s="1264"/>
      <c r="HT78" s="1264"/>
      <c r="HU78" s="1264"/>
      <c r="HV78" s="1264"/>
      <c r="HW78" s="1264"/>
      <c r="HX78" s="1264"/>
      <c r="HY78" s="1264"/>
      <c r="HZ78" s="1264"/>
      <c r="IA78" s="1264"/>
      <c r="IB78" s="1264"/>
      <c r="IC78" s="1264"/>
      <c r="ID78" s="1264"/>
      <c r="IE78" s="1264"/>
      <c r="IF78" s="1264"/>
      <c r="IG78" s="1264"/>
      <c r="IH78" s="1264"/>
      <c r="II78" s="1264"/>
      <c r="IJ78" s="1264"/>
      <c r="IK78" s="1264"/>
      <c r="IL78" s="1264"/>
      <c r="IM78" s="1264"/>
      <c r="IN78" s="1264"/>
      <c r="IO78" s="1264"/>
      <c r="IP78" s="1264"/>
    </row>
    <row r="79" spans="1:256" ht="27" customHeight="1" x14ac:dyDescent="0.15">
      <c r="A79" s="1872"/>
      <c r="B79" s="442" t="s">
        <v>240</v>
      </c>
      <c r="C79" s="982"/>
      <c r="D79" s="316" t="s">
        <v>196</v>
      </c>
      <c r="E79" s="980">
        <v>7</v>
      </c>
      <c r="F79" s="316" t="s">
        <v>193</v>
      </c>
      <c r="G79" s="897"/>
      <c r="H79" s="899"/>
      <c r="I79" s="947"/>
      <c r="J79" s="477"/>
      <c r="K79" s="981"/>
      <c r="L79" s="921"/>
      <c r="M79" s="1265"/>
      <c r="N79" s="1264"/>
      <c r="O79" s="964"/>
      <c r="P79" s="1264"/>
      <c r="Q79" s="1276"/>
      <c r="R79" s="1276"/>
      <c r="S79" s="1276"/>
      <c r="T79" s="1276"/>
      <c r="U79" s="1276"/>
      <c r="V79" s="1276"/>
      <c r="W79" s="1276"/>
      <c r="X79" s="1277"/>
      <c r="Y79" s="1260" t="s">
        <v>473</v>
      </c>
      <c r="Z79" s="1260" t="s">
        <v>1152</v>
      </c>
      <c r="AA79" s="1246" t="str">
        <f t="shared" si="0"/>
        <v>편백0-6m</v>
      </c>
      <c r="AB79" s="1260">
        <v>3.6</v>
      </c>
      <c r="AC79" s="1264"/>
      <c r="AD79" s="1264"/>
      <c r="AE79" s="1264"/>
      <c r="AF79" s="1264"/>
      <c r="AG79" s="1264"/>
      <c r="AH79" s="1264"/>
      <c r="AI79" s="1264"/>
      <c r="AJ79" s="1264"/>
      <c r="AK79" s="1264"/>
      <c r="AL79" s="1264"/>
      <c r="AM79" s="1264"/>
      <c r="AN79" s="1264"/>
      <c r="AO79" s="1264"/>
      <c r="AP79" s="1264"/>
      <c r="AQ79" s="1264"/>
      <c r="AR79" s="1264"/>
      <c r="AS79" s="1264"/>
      <c r="AT79" s="1264"/>
      <c r="AU79" s="1264"/>
      <c r="AV79" s="1264"/>
      <c r="AW79" s="1264"/>
      <c r="AX79" s="1264"/>
      <c r="AY79" s="1264"/>
      <c r="AZ79" s="1264"/>
      <c r="BA79" s="1264"/>
      <c r="BB79" s="1264"/>
      <c r="BC79" s="1264"/>
      <c r="BD79" s="1264"/>
      <c r="BE79" s="1264"/>
      <c r="BF79" s="1264"/>
      <c r="BG79" s="1264"/>
      <c r="BH79" s="1264"/>
      <c r="BI79" s="1264"/>
      <c r="BJ79" s="1264"/>
      <c r="BK79" s="1264"/>
      <c r="BL79" s="1264"/>
      <c r="BM79" s="1264"/>
      <c r="BN79" s="1264"/>
      <c r="BO79" s="1264"/>
      <c r="BP79" s="1264"/>
      <c r="BQ79" s="1264"/>
      <c r="BR79" s="1264"/>
      <c r="BS79" s="1264"/>
      <c r="BT79" s="1264"/>
      <c r="BU79" s="1264"/>
      <c r="BV79" s="1264"/>
      <c r="BW79" s="1264"/>
      <c r="BX79" s="1264"/>
      <c r="BY79" s="1264"/>
      <c r="BZ79" s="1264"/>
      <c r="CA79" s="1264"/>
      <c r="CB79" s="1264"/>
      <c r="CC79" s="1264"/>
      <c r="CD79" s="1264"/>
      <c r="CE79" s="1264"/>
      <c r="CF79" s="1264"/>
      <c r="CG79" s="1264"/>
      <c r="CH79" s="1264"/>
      <c r="CI79" s="1264"/>
      <c r="CJ79" s="1264"/>
      <c r="CK79" s="1264"/>
      <c r="CL79" s="1264"/>
      <c r="CM79" s="1264"/>
      <c r="CN79" s="1264"/>
      <c r="CO79" s="1264"/>
      <c r="CP79" s="1264"/>
      <c r="CQ79" s="1264"/>
      <c r="CR79" s="1264"/>
      <c r="CS79" s="1264"/>
      <c r="CT79" s="1264"/>
      <c r="CU79" s="1264"/>
      <c r="CV79" s="1264"/>
      <c r="CW79" s="1264"/>
      <c r="CX79" s="1264"/>
      <c r="CY79" s="1264"/>
      <c r="CZ79" s="1264"/>
      <c r="DA79" s="1264"/>
      <c r="DB79" s="1264"/>
      <c r="DC79" s="1264"/>
      <c r="DD79" s="1264"/>
      <c r="DE79" s="1264"/>
      <c r="DF79" s="1264"/>
      <c r="DG79" s="1264"/>
      <c r="DH79" s="1264"/>
      <c r="DI79" s="1264"/>
      <c r="DJ79" s="1264"/>
      <c r="DK79" s="1264"/>
      <c r="DL79" s="1264"/>
      <c r="DM79" s="1264"/>
      <c r="DN79" s="1264"/>
      <c r="DO79" s="1264"/>
      <c r="DP79" s="1264"/>
      <c r="DQ79" s="1264"/>
      <c r="DR79" s="1264"/>
      <c r="DS79" s="1264"/>
      <c r="DT79" s="1264"/>
      <c r="DU79" s="1264"/>
      <c r="DV79" s="1264"/>
      <c r="DW79" s="1264"/>
      <c r="DX79" s="1264"/>
      <c r="DY79" s="1264"/>
      <c r="DZ79" s="1264"/>
      <c r="EA79" s="1264"/>
      <c r="EB79" s="1264"/>
      <c r="EC79" s="1264"/>
      <c r="ED79" s="1264"/>
      <c r="EE79" s="1264"/>
      <c r="EF79" s="1264"/>
      <c r="EG79" s="1264"/>
      <c r="EH79" s="1264"/>
      <c r="EI79" s="1264"/>
      <c r="EJ79" s="1264"/>
      <c r="EK79" s="1264"/>
      <c r="EL79" s="1264"/>
      <c r="EM79" s="1264"/>
      <c r="EN79" s="1264"/>
      <c r="EO79" s="1264"/>
      <c r="EP79" s="1264"/>
      <c r="EQ79" s="1264"/>
      <c r="ER79" s="1264"/>
      <c r="ES79" s="1264"/>
      <c r="ET79" s="1264"/>
      <c r="EU79" s="1264"/>
      <c r="EV79" s="1264"/>
      <c r="EW79" s="1264"/>
      <c r="EX79" s="1264"/>
      <c r="EY79" s="1264"/>
      <c r="EZ79" s="1264"/>
      <c r="FA79" s="1264"/>
      <c r="FB79" s="1264"/>
      <c r="FC79" s="1264"/>
      <c r="FD79" s="1264"/>
      <c r="FE79" s="1264"/>
      <c r="FF79" s="1264"/>
      <c r="FG79" s="1264"/>
      <c r="FH79" s="1264"/>
      <c r="FI79" s="1264"/>
      <c r="FJ79" s="1264"/>
      <c r="FK79" s="1264"/>
      <c r="FL79" s="1264"/>
      <c r="FM79" s="1264"/>
      <c r="FN79" s="1264"/>
      <c r="FO79" s="1264"/>
      <c r="FP79" s="1264"/>
      <c r="FQ79" s="1264"/>
      <c r="FR79" s="1264"/>
      <c r="FS79" s="1264"/>
      <c r="FT79" s="1264"/>
      <c r="FU79" s="1264"/>
      <c r="FV79" s="1264"/>
      <c r="FW79" s="1264"/>
      <c r="FX79" s="1264"/>
      <c r="FY79" s="1264"/>
      <c r="FZ79" s="1264"/>
      <c r="GA79" s="1264"/>
      <c r="GB79" s="1264"/>
      <c r="GC79" s="1264"/>
      <c r="GD79" s="1264"/>
      <c r="GE79" s="1264"/>
      <c r="GF79" s="1264"/>
      <c r="GG79" s="1264"/>
      <c r="GH79" s="1264"/>
      <c r="GI79" s="1264"/>
      <c r="GJ79" s="1264"/>
      <c r="GK79" s="1264"/>
      <c r="GL79" s="1264"/>
      <c r="GM79" s="1264"/>
      <c r="GN79" s="1264"/>
      <c r="GO79" s="1264"/>
      <c r="GP79" s="1264"/>
      <c r="GQ79" s="1264"/>
      <c r="GR79" s="1264"/>
      <c r="GS79" s="1264"/>
      <c r="GT79" s="1264"/>
      <c r="GU79" s="1264"/>
      <c r="GV79" s="1264"/>
      <c r="GW79" s="1264"/>
      <c r="GX79" s="1264"/>
      <c r="GY79" s="1264"/>
      <c r="GZ79" s="1264"/>
      <c r="HA79" s="1264"/>
      <c r="HB79" s="1264"/>
      <c r="HC79" s="1264"/>
      <c r="HD79" s="1264"/>
      <c r="HE79" s="1264"/>
      <c r="HF79" s="1264"/>
      <c r="HG79" s="1264"/>
      <c r="HH79" s="1264"/>
      <c r="HI79" s="1264"/>
      <c r="HJ79" s="1264"/>
      <c r="HK79" s="1264"/>
      <c r="HL79" s="1264"/>
      <c r="HM79" s="1264"/>
      <c r="HN79" s="1264"/>
      <c r="HO79" s="1264"/>
      <c r="HP79" s="1264"/>
      <c r="HQ79" s="1264"/>
      <c r="HR79" s="1264"/>
      <c r="HS79" s="1264"/>
      <c r="HT79" s="1264"/>
      <c r="HU79" s="1264"/>
      <c r="HV79" s="1264"/>
      <c r="HW79" s="1264"/>
      <c r="HX79" s="1264"/>
      <c r="HY79" s="1264"/>
      <c r="HZ79" s="1264"/>
      <c r="IA79" s="1264"/>
      <c r="IB79" s="1264"/>
      <c r="IC79" s="1264"/>
      <c r="ID79" s="1264"/>
      <c r="IE79" s="1264"/>
      <c r="IF79" s="1264"/>
      <c r="IG79" s="1264"/>
      <c r="IH79" s="1264"/>
      <c r="II79" s="1264"/>
      <c r="IJ79" s="1264"/>
      <c r="IK79" s="1264"/>
      <c r="IL79" s="1264"/>
      <c r="IM79" s="1264"/>
      <c r="IN79" s="1264"/>
      <c r="IO79" s="1264"/>
      <c r="IP79" s="1264"/>
    </row>
    <row r="80" spans="1:256" ht="27" customHeight="1" x14ac:dyDescent="0.15">
      <c r="A80" s="1872"/>
      <c r="B80" s="442" t="s">
        <v>195</v>
      </c>
      <c r="C80" s="979"/>
      <c r="D80" s="316"/>
      <c r="E80" s="962"/>
      <c r="F80" s="444"/>
      <c r="G80" s="897"/>
      <c r="H80" s="899"/>
      <c r="I80" s="316"/>
      <c r="J80" s="445"/>
      <c r="K80" s="981"/>
      <c r="L80" s="954"/>
      <c r="M80" s="1265"/>
      <c r="N80" s="1264"/>
      <c r="O80" s="964"/>
      <c r="P80" s="1264"/>
      <c r="Q80" s="1276"/>
      <c r="R80" s="1276"/>
      <c r="S80" s="1276"/>
      <c r="T80" s="1276"/>
      <c r="U80" s="1276"/>
      <c r="V80" s="1276"/>
      <c r="W80" s="1276"/>
      <c r="X80" s="1277"/>
      <c r="Y80" s="1260" t="s">
        <v>473</v>
      </c>
      <c r="Z80" s="1260" t="s">
        <v>1156</v>
      </c>
      <c r="AA80" s="1246" t="str">
        <f t="shared" si="0"/>
        <v>편백2-4m</v>
      </c>
      <c r="AB80" s="1260">
        <v>1.2</v>
      </c>
      <c r="AC80" s="1264"/>
      <c r="AD80" s="1264"/>
      <c r="AE80" s="1264"/>
      <c r="AF80" s="1264"/>
      <c r="AG80" s="1264"/>
      <c r="AH80" s="1264"/>
      <c r="AI80" s="1264"/>
      <c r="AJ80" s="1264"/>
      <c r="AK80" s="1264"/>
      <c r="AL80" s="1264"/>
      <c r="AM80" s="1264"/>
      <c r="AN80" s="1264"/>
      <c r="AO80" s="1264"/>
      <c r="AP80" s="1264"/>
      <c r="AQ80" s="1264"/>
      <c r="AR80" s="1264"/>
      <c r="AS80" s="1264"/>
      <c r="AT80" s="1264"/>
      <c r="AU80" s="1264"/>
      <c r="AV80" s="1264"/>
      <c r="AW80" s="1264"/>
      <c r="AX80" s="1264"/>
      <c r="AY80" s="1264"/>
      <c r="AZ80" s="1264"/>
      <c r="BA80" s="1264"/>
      <c r="BB80" s="1264"/>
      <c r="BC80" s="1264"/>
      <c r="BD80" s="1264"/>
      <c r="BE80" s="1264"/>
      <c r="BF80" s="1264"/>
      <c r="BG80" s="1264"/>
      <c r="BH80" s="1264"/>
      <c r="BI80" s="1264"/>
      <c r="BJ80" s="1264"/>
      <c r="BK80" s="1264"/>
      <c r="BL80" s="1264"/>
      <c r="BM80" s="1264"/>
      <c r="BN80" s="1264"/>
      <c r="BO80" s="1264"/>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c r="DD80" s="1264"/>
      <c r="DE80" s="1264"/>
      <c r="DF80" s="1264"/>
      <c r="DG80" s="1264"/>
      <c r="DH80" s="1264"/>
      <c r="DI80" s="1264"/>
      <c r="DJ80" s="1264"/>
      <c r="DK80" s="1264"/>
      <c r="DL80" s="1264"/>
      <c r="DM80" s="1264"/>
      <c r="DN80" s="1264"/>
      <c r="DO80" s="1264"/>
      <c r="DP80" s="1264"/>
      <c r="DQ80" s="1264"/>
      <c r="DR80" s="1264"/>
      <c r="DS80" s="1264"/>
      <c r="DT80" s="1264"/>
      <c r="DU80" s="1264"/>
      <c r="DV80" s="1264"/>
      <c r="DW80" s="1264"/>
      <c r="DX80" s="1264"/>
      <c r="DY80" s="1264"/>
      <c r="DZ80" s="1264"/>
      <c r="EA80" s="1264"/>
      <c r="EB80" s="1264"/>
      <c r="EC80" s="1264"/>
      <c r="ED80" s="1264"/>
      <c r="EE80" s="1264"/>
      <c r="EF80" s="1264"/>
      <c r="EG80" s="1264"/>
      <c r="EH80" s="1264"/>
      <c r="EI80" s="1264"/>
      <c r="EJ80" s="1264"/>
      <c r="EK80" s="1264"/>
      <c r="EL80" s="1264"/>
      <c r="EM80" s="1264"/>
      <c r="EN80" s="1264"/>
      <c r="EO80" s="1264"/>
      <c r="EP80" s="1264"/>
      <c r="EQ80" s="1264"/>
      <c r="ER80" s="1264"/>
      <c r="ES80" s="1264"/>
      <c r="ET80" s="1264"/>
      <c r="EU80" s="1264"/>
      <c r="EV80" s="1264"/>
      <c r="EW80" s="1264"/>
      <c r="EX80" s="1264"/>
      <c r="EY80" s="1264"/>
      <c r="EZ80" s="1264"/>
      <c r="FA80" s="1264"/>
      <c r="FB80" s="1264"/>
      <c r="FC80" s="1264"/>
      <c r="FD80" s="1264"/>
      <c r="FE80" s="1264"/>
      <c r="FF80" s="1264"/>
      <c r="FG80" s="1264"/>
      <c r="FH80" s="1264"/>
      <c r="FI80" s="1264"/>
      <c r="FJ80" s="1264"/>
      <c r="FK80" s="1264"/>
      <c r="FL80" s="1264"/>
      <c r="FM80" s="1264"/>
      <c r="FN80" s="1264"/>
      <c r="FO80" s="1264"/>
      <c r="FP80" s="1264"/>
      <c r="FQ80" s="1264"/>
      <c r="FR80" s="1264"/>
      <c r="FS80" s="1264"/>
      <c r="FT80" s="1264"/>
      <c r="FU80" s="1264"/>
      <c r="FV80" s="1264"/>
      <c r="FW80" s="1264"/>
      <c r="FX80" s="1264"/>
      <c r="FY80" s="1264"/>
      <c r="FZ80" s="1264"/>
      <c r="GA80" s="1264"/>
      <c r="GB80" s="1264"/>
      <c r="GC80" s="1264"/>
      <c r="GD80" s="1264"/>
      <c r="GE80" s="1264"/>
      <c r="GF80" s="1264"/>
      <c r="GG80" s="1264"/>
      <c r="GH80" s="1264"/>
      <c r="GI80" s="1264"/>
      <c r="GJ80" s="1264"/>
      <c r="GK80" s="1264"/>
      <c r="GL80" s="1264"/>
      <c r="GM80" s="1264"/>
      <c r="GN80" s="1264"/>
      <c r="GO80" s="1264"/>
      <c r="GP80" s="1264"/>
      <c r="GQ80" s="1264"/>
      <c r="GR80" s="1264"/>
      <c r="GS80" s="1264"/>
      <c r="GT80" s="1264"/>
      <c r="GU80" s="1264"/>
      <c r="GV80" s="1264"/>
      <c r="GW80" s="1264"/>
      <c r="GX80" s="1264"/>
      <c r="GY80" s="1264"/>
      <c r="GZ80" s="1264"/>
      <c r="HA80" s="1264"/>
      <c r="HB80" s="1264"/>
      <c r="HC80" s="1264"/>
      <c r="HD80" s="1264"/>
      <c r="HE80" s="1264"/>
      <c r="HF80" s="1264"/>
      <c r="HG80" s="1264"/>
      <c r="HH80" s="1264"/>
      <c r="HI80" s="1264"/>
      <c r="HJ80" s="1264"/>
      <c r="HK80" s="1264"/>
      <c r="HL80" s="1264"/>
      <c r="HM80" s="1264"/>
      <c r="HN80" s="1264"/>
      <c r="HO80" s="1264"/>
      <c r="HP80" s="1264"/>
      <c r="HQ80" s="1264"/>
      <c r="HR80" s="1264"/>
      <c r="HS80" s="1264"/>
      <c r="HT80" s="1264"/>
      <c r="HU80" s="1264"/>
      <c r="HV80" s="1264"/>
      <c r="HW80" s="1264"/>
      <c r="HX80" s="1264"/>
      <c r="HY80" s="1264"/>
      <c r="HZ80" s="1264"/>
      <c r="IA80" s="1264"/>
      <c r="IB80" s="1264"/>
      <c r="IC80" s="1264"/>
      <c r="ID80" s="1264"/>
      <c r="IE80" s="1264"/>
      <c r="IF80" s="1264"/>
      <c r="IG80" s="1264"/>
      <c r="IH80" s="1264"/>
      <c r="II80" s="1264"/>
      <c r="IJ80" s="1264"/>
      <c r="IK80" s="1264"/>
      <c r="IL80" s="1264"/>
      <c r="IM80" s="1264"/>
      <c r="IN80" s="1264"/>
      <c r="IO80" s="1264"/>
      <c r="IP80" s="1264"/>
    </row>
    <row r="81" spans="1:30" ht="27" customHeight="1" x14ac:dyDescent="0.15">
      <c r="A81" s="1872"/>
      <c r="B81" s="442" t="s">
        <v>208</v>
      </c>
      <c r="C81" s="969">
        <f>G74</f>
        <v>0</v>
      </c>
      <c r="D81" s="948" t="s">
        <v>193</v>
      </c>
      <c r="E81" s="962">
        <f>5.6/2</f>
        <v>2.8</v>
      </c>
      <c r="F81" s="948" t="s">
        <v>233</v>
      </c>
      <c r="G81" s="898">
        <f>IF(O73="적용",ROUND(C81*E81,2),0)</f>
        <v>0</v>
      </c>
      <c r="H81" s="899"/>
      <c r="I81" s="316" t="s">
        <v>461</v>
      </c>
      <c r="J81" s="445"/>
      <c r="K81" s="444"/>
      <c r="L81" s="954">
        <f>ROUNDDOWN(G81*H81,0)</f>
        <v>0</v>
      </c>
      <c r="M81" s="1265"/>
      <c r="N81" s="1264"/>
      <c r="O81" s="964"/>
      <c r="Q81" s="1260" t="s">
        <v>1142</v>
      </c>
      <c r="R81" s="1260" t="s">
        <v>1143</v>
      </c>
      <c r="S81" s="1276"/>
      <c r="T81" s="1276"/>
      <c r="U81" s="1276"/>
      <c r="V81" s="1276"/>
      <c r="W81" s="1276"/>
      <c r="X81" s="1277"/>
      <c r="Y81" s="1260" t="s">
        <v>473</v>
      </c>
      <c r="Z81" s="1260" t="s">
        <v>1159</v>
      </c>
      <c r="AA81" s="1246" t="str">
        <f t="shared" si="0"/>
        <v>편백2-6m</v>
      </c>
      <c r="AB81" s="1260">
        <v>2.6</v>
      </c>
      <c r="AD81" s="1264"/>
    </row>
    <row r="82" spans="1:30" ht="27" customHeight="1" x14ac:dyDescent="0.15">
      <c r="A82" s="1872"/>
      <c r="B82" s="458" t="s">
        <v>198</v>
      </c>
      <c r="C82" s="970">
        <f>L81</f>
        <v>0</v>
      </c>
      <c r="D82" s="936" t="s">
        <v>199</v>
      </c>
      <c r="E82" s="971">
        <v>95</v>
      </c>
      <c r="F82" s="936" t="s">
        <v>87</v>
      </c>
      <c r="G82" s="897"/>
      <c r="H82" s="899"/>
      <c r="I82" s="316"/>
      <c r="J82" s="445"/>
      <c r="K82" s="444"/>
      <c r="L82" s="954">
        <f>ROUNDDOWN(C82*E82%,0)</f>
        <v>0</v>
      </c>
      <c r="M82" s="1265"/>
      <c r="N82" s="1264"/>
      <c r="O82" s="964"/>
      <c r="Q82" s="1260" t="s">
        <v>1165</v>
      </c>
      <c r="R82" s="1260" t="s">
        <v>1144</v>
      </c>
      <c r="S82" s="1276"/>
      <c r="T82" s="1276"/>
      <c r="U82" s="1276"/>
      <c r="V82" s="1276"/>
      <c r="W82" s="1276"/>
      <c r="X82" s="1277"/>
      <c r="Y82" s="1260" t="s">
        <v>473</v>
      </c>
      <c r="Z82" s="1260" t="s">
        <v>1162</v>
      </c>
      <c r="AA82" s="1246" t="str">
        <f t="shared" si="0"/>
        <v>편백4-6m</v>
      </c>
      <c r="AB82" s="1260">
        <v>1.4</v>
      </c>
      <c r="AD82" s="1264"/>
    </row>
    <row r="83" spans="1:30" ht="27" customHeight="1" x14ac:dyDescent="0.15">
      <c r="A83" s="1872"/>
      <c r="B83" s="446" t="s">
        <v>209</v>
      </c>
      <c r="C83" s="972">
        <f>G74</f>
        <v>0</v>
      </c>
      <c r="D83" s="973" t="s">
        <v>210</v>
      </c>
      <c r="E83" s="974">
        <v>4.1999999999999997E-3</v>
      </c>
      <c r="F83" s="973" t="s">
        <v>1181</v>
      </c>
      <c r="G83" s="975"/>
      <c r="H83" s="927"/>
      <c r="I83" s="466" t="s">
        <v>379</v>
      </c>
      <c r="J83" s="453"/>
      <c r="K83" s="475"/>
      <c r="L83" s="976">
        <f>ROUNDDOWN(C83*E83*H83,0)</f>
        <v>0</v>
      </c>
      <c r="M83" s="1265"/>
      <c r="O83" s="1319" t="s">
        <v>439</v>
      </c>
      <c r="Q83" s="1260" t="s">
        <v>1173</v>
      </c>
      <c r="R83" s="1260" t="s">
        <v>1148</v>
      </c>
      <c r="S83" s="1276"/>
      <c r="T83" s="1276"/>
      <c r="U83" s="1276"/>
      <c r="V83" s="1276"/>
      <c r="W83" s="1276"/>
      <c r="X83" s="1277"/>
      <c r="Y83" s="1260" t="s">
        <v>474</v>
      </c>
      <c r="Z83" s="1260" t="s">
        <v>1143</v>
      </c>
      <c r="AA83" s="1246" t="str">
        <f t="shared" si="0"/>
        <v>활엽수0-1m</v>
      </c>
      <c r="AB83" s="1260">
        <v>0.2</v>
      </c>
      <c r="AD83" s="1264"/>
    </row>
    <row r="84" spans="1:30" ht="27" customHeight="1" x14ac:dyDescent="0.15">
      <c r="A84" s="1872"/>
      <c r="B84" s="439" t="s">
        <v>241</v>
      </c>
      <c r="C84" s="1278"/>
      <c r="D84" s="1278"/>
      <c r="E84" s="1278"/>
      <c r="F84" s="440"/>
      <c r="G84" s="912"/>
      <c r="H84" s="913"/>
      <c r="I84" s="440"/>
      <c r="J84" s="471"/>
      <c r="K84" s="459"/>
      <c r="L84" s="960"/>
      <c r="M84" s="1244"/>
      <c r="N84" s="1279"/>
      <c r="O84" s="1238"/>
      <c r="Q84" s="1260" t="s">
        <v>1178</v>
      </c>
      <c r="R84" s="1260" t="s">
        <v>1152</v>
      </c>
      <c r="Y84" s="1260" t="s">
        <v>474</v>
      </c>
      <c r="Z84" s="1260" t="s">
        <v>1144</v>
      </c>
      <c r="AA84" s="1246" t="str">
        <f t="shared" si="0"/>
        <v>활엽수0-2m</v>
      </c>
      <c r="AB84" s="1260">
        <v>0.3</v>
      </c>
      <c r="AD84" s="1264"/>
    </row>
    <row r="85" spans="1:30" ht="27" customHeight="1" x14ac:dyDescent="0.15">
      <c r="A85" s="1872"/>
      <c r="B85" s="449"/>
      <c r="C85" s="1315"/>
      <c r="D85" s="1316"/>
      <c r="E85" s="1259"/>
      <c r="F85" s="312"/>
      <c r="G85" s="917"/>
      <c r="H85" s="959"/>
      <c r="I85" s="312"/>
      <c r="J85" s="983"/>
      <c r="K85" s="984"/>
      <c r="L85" s="985"/>
      <c r="M85" s="1280"/>
      <c r="N85" s="1279"/>
      <c r="Q85" s="1260" t="s">
        <v>1180</v>
      </c>
      <c r="R85" s="1260" t="s">
        <v>1156</v>
      </c>
      <c r="Y85" s="1260" t="s">
        <v>474</v>
      </c>
      <c r="Z85" s="1260" t="s">
        <v>1148</v>
      </c>
      <c r="AA85" s="1246" t="str">
        <f t="shared" si="0"/>
        <v>활엽수0-4m</v>
      </c>
      <c r="AB85" s="1260">
        <v>0.7</v>
      </c>
      <c r="AD85" s="1264"/>
    </row>
    <row r="86" spans="1:30" ht="27" customHeight="1" x14ac:dyDescent="0.15">
      <c r="A86" s="1872"/>
      <c r="B86" s="442" t="s">
        <v>192</v>
      </c>
      <c r="C86" s="986"/>
      <c r="D86" s="316" t="s">
        <v>196</v>
      </c>
      <c r="E86" s="969">
        <f>IF(ISERROR(VLOOKUP(C85&amp;D85,$AA$41:$AB$89,2,FALSE)),0,VLOOKUP(C85&amp;D85,$AA$41:$AB$89,2,FALSE))</f>
        <v>0</v>
      </c>
      <c r="F86" s="316" t="s">
        <v>222</v>
      </c>
      <c r="G86" s="987">
        <f>IF($O$83="적용",ROUND(C86*E86/100,2),0)</f>
        <v>0</v>
      </c>
      <c r="H86" s="899"/>
      <c r="I86" s="316" t="s">
        <v>201</v>
      </c>
      <c r="J86" s="953">
        <f>$L$129</f>
        <v>0</v>
      </c>
      <c r="K86" s="316" t="s">
        <v>87</v>
      </c>
      <c r="L86" s="954">
        <f>ROUNDDOWN((G86*H86)*(1+J86%),0)</f>
        <v>0</v>
      </c>
      <c r="M86" s="1280"/>
      <c r="N86" s="1279"/>
      <c r="Q86" s="1260" t="s">
        <v>473</v>
      </c>
      <c r="R86" s="1260" t="s">
        <v>1159</v>
      </c>
      <c r="Y86" s="1260" t="s">
        <v>474</v>
      </c>
      <c r="Z86" s="1260" t="s">
        <v>1152</v>
      </c>
      <c r="AA86" s="1246" t="str">
        <f t="shared" si="0"/>
        <v>활엽수0-6m</v>
      </c>
      <c r="AB86" s="1260">
        <v>2.2000000000000002</v>
      </c>
      <c r="AD86" s="1264"/>
    </row>
    <row r="87" spans="1:30" ht="27" customHeight="1" x14ac:dyDescent="0.15">
      <c r="A87" s="1872"/>
      <c r="B87" s="449"/>
      <c r="C87" s="1315"/>
      <c r="D87" s="1316"/>
      <c r="E87" s="1259"/>
      <c r="F87" s="312"/>
      <c r="G87" s="917"/>
      <c r="H87" s="959"/>
      <c r="I87" s="312"/>
      <c r="J87" s="983"/>
      <c r="K87" s="984"/>
      <c r="L87" s="985"/>
      <c r="M87" s="1280"/>
      <c r="N87" s="1279"/>
      <c r="Q87" s="1260" t="s">
        <v>474</v>
      </c>
      <c r="R87" s="1260" t="s">
        <v>1162</v>
      </c>
      <c r="Y87" s="1260" t="s">
        <v>474</v>
      </c>
      <c r="Z87" s="1260" t="s">
        <v>1156</v>
      </c>
      <c r="AA87" s="1246" t="str">
        <f t="shared" si="0"/>
        <v>활엽수2-4m</v>
      </c>
      <c r="AB87" s="1260">
        <v>0.4</v>
      </c>
      <c r="AD87" s="1264"/>
    </row>
    <row r="88" spans="1:30" ht="27" customHeight="1" x14ac:dyDescent="0.15">
      <c r="A88" s="1872"/>
      <c r="B88" s="442" t="s">
        <v>192</v>
      </c>
      <c r="C88" s="986"/>
      <c r="D88" s="316" t="s">
        <v>196</v>
      </c>
      <c r="E88" s="969">
        <f>IF(ISERROR(VLOOKUP(C87&amp;D87,$AA$41:$AB$89,2,FALSE)),0,VLOOKUP(C87&amp;D87,$AA$41:$AB$89,2,FALSE))</f>
        <v>0</v>
      </c>
      <c r="F88" s="316" t="s">
        <v>222</v>
      </c>
      <c r="G88" s="987">
        <f>IF($O$83="적용",ROUND(C88*E88/100,2),0)</f>
        <v>0</v>
      </c>
      <c r="H88" s="899"/>
      <c r="I88" s="316" t="s">
        <v>201</v>
      </c>
      <c r="J88" s="953">
        <f>$L$129</f>
        <v>0</v>
      </c>
      <c r="K88" s="316" t="s">
        <v>87</v>
      </c>
      <c r="L88" s="954">
        <f>ROUNDDOWN((G88*H88)*(1+J88%),0)</f>
        <v>0</v>
      </c>
      <c r="M88" s="1280"/>
      <c r="N88" s="1279"/>
      <c r="Y88" s="1260" t="s">
        <v>474</v>
      </c>
      <c r="Z88" s="1260" t="s">
        <v>1159</v>
      </c>
      <c r="AA88" s="1246" t="str">
        <f t="shared" si="0"/>
        <v>활엽수2-6m</v>
      </c>
      <c r="AB88" s="1260">
        <v>0.9</v>
      </c>
      <c r="AD88" s="1264"/>
    </row>
    <row r="89" spans="1:30" ht="27" customHeight="1" x14ac:dyDescent="0.15">
      <c r="A89" s="1872"/>
      <c r="B89" s="449"/>
      <c r="C89" s="1315"/>
      <c r="D89" s="1316"/>
      <c r="E89" s="1259"/>
      <c r="F89" s="312"/>
      <c r="G89" s="917"/>
      <c r="H89" s="959"/>
      <c r="I89" s="312"/>
      <c r="J89" s="983"/>
      <c r="K89" s="984"/>
      <c r="L89" s="985"/>
      <c r="M89" s="1280"/>
      <c r="N89" s="1279"/>
      <c r="Y89" s="1260" t="s">
        <v>474</v>
      </c>
      <c r="Z89" s="1260" t="s">
        <v>1162</v>
      </c>
      <c r="AA89" s="1246" t="str">
        <f t="shared" si="0"/>
        <v>활엽수4-6m</v>
      </c>
      <c r="AB89" s="1260">
        <v>0.5</v>
      </c>
      <c r="AD89" s="1264"/>
    </row>
    <row r="90" spans="1:30" ht="27" customHeight="1" x14ac:dyDescent="0.15">
      <c r="A90" s="1872"/>
      <c r="B90" s="442" t="s">
        <v>192</v>
      </c>
      <c r="C90" s="986"/>
      <c r="D90" s="316" t="s">
        <v>196</v>
      </c>
      <c r="E90" s="969">
        <f>IF(ISERROR(VLOOKUP(C89&amp;D89,$AA$41:$AB$89,2,FALSE)),0,VLOOKUP(C89&amp;D89,$AA$41:$AB$89,2,FALSE))</f>
        <v>0</v>
      </c>
      <c r="F90" s="316" t="s">
        <v>222</v>
      </c>
      <c r="G90" s="987">
        <f>IF($O$83="적용",ROUND(C90*E90/100,2),0)</f>
        <v>0</v>
      </c>
      <c r="H90" s="899"/>
      <c r="I90" s="316" t="s">
        <v>201</v>
      </c>
      <c r="J90" s="953">
        <f>$L$129</f>
        <v>0</v>
      </c>
      <c r="K90" s="316" t="s">
        <v>87</v>
      </c>
      <c r="L90" s="954">
        <f>ROUNDDOWN((G90*H90)*(1+J90%),0)</f>
        <v>0</v>
      </c>
      <c r="M90" s="1280"/>
      <c r="N90" s="1279"/>
      <c r="O90" s="1237"/>
    </row>
    <row r="91" spans="1:30" ht="27" customHeight="1" x14ac:dyDescent="0.15">
      <c r="A91" s="1872"/>
      <c r="B91" s="449"/>
      <c r="C91" s="1315"/>
      <c r="D91" s="1316"/>
      <c r="E91" s="1259"/>
      <c r="F91" s="312"/>
      <c r="G91" s="917"/>
      <c r="H91" s="959"/>
      <c r="I91" s="312"/>
      <c r="J91" s="983"/>
      <c r="K91" s="984"/>
      <c r="L91" s="985"/>
      <c r="M91" s="1280"/>
      <c r="N91" s="1279"/>
    </row>
    <row r="92" spans="1:30" ht="27" customHeight="1" x14ac:dyDescent="0.15">
      <c r="A92" s="1872"/>
      <c r="B92" s="442" t="s">
        <v>192</v>
      </c>
      <c r="C92" s="986"/>
      <c r="D92" s="316" t="s">
        <v>196</v>
      </c>
      <c r="E92" s="969">
        <f>IF(ISERROR(VLOOKUP(C91&amp;D91,$AA$41:$AB$89,2,FALSE)),0,VLOOKUP(C91&amp;D91,$AA$41:$AB$89,2,FALSE))</f>
        <v>0</v>
      </c>
      <c r="F92" s="316" t="s">
        <v>222</v>
      </c>
      <c r="G92" s="987">
        <f>IF($O$83="적용",ROUND(C92*E92/100,2),0)</f>
        <v>0</v>
      </c>
      <c r="H92" s="899"/>
      <c r="I92" s="316" t="s">
        <v>201</v>
      </c>
      <c r="J92" s="953">
        <f>$L$129</f>
        <v>0</v>
      </c>
      <c r="K92" s="316" t="s">
        <v>87</v>
      </c>
      <c r="L92" s="954">
        <f>ROUNDDOWN((G92*H92)*(1+J92%),0)</f>
        <v>0</v>
      </c>
      <c r="M92" s="1280"/>
      <c r="N92" s="1279"/>
      <c r="Q92" s="1260" t="s">
        <v>476</v>
      </c>
      <c r="R92" s="1260" t="s">
        <v>477</v>
      </c>
      <c r="S92" s="1260" t="s">
        <v>478</v>
      </c>
      <c r="T92" s="1260" t="s">
        <v>479</v>
      </c>
      <c r="U92" s="1260" t="s">
        <v>480</v>
      </c>
      <c r="V92" s="1260" t="s">
        <v>481</v>
      </c>
      <c r="W92" s="1260" t="s">
        <v>482</v>
      </c>
      <c r="X92" s="1260" t="s">
        <v>483</v>
      </c>
      <c r="Y92" s="1260" t="s">
        <v>484</v>
      </c>
      <c r="Z92" s="1260" t="s">
        <v>485</v>
      </c>
    </row>
    <row r="93" spans="1:30" ht="27" customHeight="1" x14ac:dyDescent="0.15">
      <c r="A93" s="1874" t="s">
        <v>475</v>
      </c>
      <c r="B93" s="449"/>
      <c r="C93" s="1315"/>
      <c r="D93" s="1316"/>
      <c r="E93" s="1259"/>
      <c r="F93" s="312"/>
      <c r="G93" s="917"/>
      <c r="H93" s="959"/>
      <c r="I93" s="312"/>
      <c r="J93" s="983"/>
      <c r="K93" s="984"/>
      <c r="L93" s="985"/>
      <c r="M93" s="1280"/>
      <c r="N93" s="1279"/>
      <c r="O93" s="1237"/>
      <c r="Q93" s="1260">
        <v>3.9</v>
      </c>
      <c r="R93" s="1260">
        <v>4.0999999999999996</v>
      </c>
      <c r="S93" s="1260">
        <v>5.2</v>
      </c>
      <c r="T93" s="1260">
        <v>6.3</v>
      </c>
      <c r="U93" s="1260">
        <v>7.4</v>
      </c>
      <c r="V93" s="1260">
        <v>8.6</v>
      </c>
      <c r="W93" s="1260">
        <v>9.8000000000000007</v>
      </c>
      <c r="X93" s="1260">
        <v>11</v>
      </c>
      <c r="Y93" s="1260">
        <v>12.3</v>
      </c>
      <c r="Z93" s="1260">
        <v>13.7</v>
      </c>
    </row>
    <row r="94" spans="1:30" ht="27" customHeight="1" x14ac:dyDescent="0.15">
      <c r="A94" s="1874"/>
      <c r="B94" s="446" t="s">
        <v>192</v>
      </c>
      <c r="C94" s="988"/>
      <c r="D94" s="325" t="s">
        <v>196</v>
      </c>
      <c r="E94" s="989">
        <f>IF(ISERROR(VLOOKUP(C93&amp;D93,$AA$41:$AB$89,2,FALSE)),0,VLOOKUP(C93&amp;D93,$AA$41:$AB$89,2,FALSE))</f>
        <v>0</v>
      </c>
      <c r="F94" s="325" t="s">
        <v>222</v>
      </c>
      <c r="G94" s="987">
        <f>IF($O$83="적용",ROUND(C94*E94/100,2),0)</f>
        <v>0</v>
      </c>
      <c r="H94" s="909"/>
      <c r="I94" s="325" t="s">
        <v>201</v>
      </c>
      <c r="J94" s="990">
        <f>$L$129</f>
        <v>0</v>
      </c>
      <c r="K94" s="325" t="s">
        <v>87</v>
      </c>
      <c r="L94" s="991">
        <f>ROUNDDOWN((G94*H94)*(1+J94%),0)</f>
        <v>0</v>
      </c>
      <c r="M94" s="1280"/>
      <c r="O94" s="1319" t="s">
        <v>439</v>
      </c>
    </row>
    <row r="95" spans="1:30" ht="27" customHeight="1" x14ac:dyDescent="0.15">
      <c r="A95" s="992" t="s">
        <v>475</v>
      </c>
      <c r="B95" s="993" t="s">
        <v>242</v>
      </c>
      <c r="C95" s="1317"/>
      <c r="D95" s="482" t="s">
        <v>243</v>
      </c>
      <c r="E95" s="994"/>
      <c r="F95" s="484" t="s">
        <v>475</v>
      </c>
      <c r="G95" s="912" t="s">
        <v>475</v>
      </c>
      <c r="H95" s="913"/>
      <c r="I95" s="484" t="s">
        <v>475</v>
      </c>
      <c r="J95" s="486" t="s">
        <v>475</v>
      </c>
      <c r="K95" s="487" t="s">
        <v>475</v>
      </c>
      <c r="L95" s="960" t="s">
        <v>475</v>
      </c>
      <c r="M95" s="1244"/>
    </row>
    <row r="96" spans="1:30" ht="27" customHeight="1" x14ac:dyDescent="0.15">
      <c r="A96" s="992" t="s">
        <v>475</v>
      </c>
      <c r="B96" s="995" t="s">
        <v>192</v>
      </c>
      <c r="C96" s="996"/>
      <c r="D96" s="490" t="s">
        <v>4</v>
      </c>
      <c r="E96" s="491">
        <f>IF(ISERROR(HLOOKUP(C95,Q92:Z93,2,FALSE)),0,HLOOKUP(C95,Q92:Z93,2,FALSE))</f>
        <v>0</v>
      </c>
      <c r="F96" s="997" t="s">
        <v>1187</v>
      </c>
      <c r="G96" s="998">
        <f>IF(O94="적용",IF(C96=0,0,ROUND(C96*E96,2)),0)</f>
        <v>0</v>
      </c>
      <c r="H96" s="909"/>
      <c r="I96" s="999" t="s">
        <v>201</v>
      </c>
      <c r="J96" s="990">
        <f>$M$129</f>
        <v>0</v>
      </c>
      <c r="K96" s="496" t="s">
        <v>87</v>
      </c>
      <c r="L96" s="1000">
        <f>ROUNDDOWN((G96*H96)*(1+J96%),0)</f>
        <v>0</v>
      </c>
      <c r="M96" s="1244"/>
    </row>
    <row r="97" spans="1:19" ht="27" customHeight="1" x14ac:dyDescent="0.15">
      <c r="A97" s="992" t="s">
        <v>475</v>
      </c>
      <c r="B97" s="1001" t="s">
        <v>245</v>
      </c>
      <c r="C97" s="499" t="s">
        <v>475</v>
      </c>
      <c r="D97" s="499" t="s">
        <v>475</v>
      </c>
      <c r="E97" s="499" t="s">
        <v>475</v>
      </c>
      <c r="F97" s="500" t="s">
        <v>475</v>
      </c>
      <c r="G97" s="949" t="s">
        <v>475</v>
      </c>
      <c r="H97" s="913" t="s">
        <v>475</v>
      </c>
      <c r="I97" s="950" t="s">
        <v>475</v>
      </c>
      <c r="J97" s="500" t="s">
        <v>475</v>
      </c>
      <c r="K97" s="500" t="s">
        <v>475</v>
      </c>
      <c r="L97" s="1002">
        <f>SUM(L98:L100)</f>
        <v>0</v>
      </c>
      <c r="M97" s="1244"/>
    </row>
    <row r="98" spans="1:19" ht="27" customHeight="1" x14ac:dyDescent="0.15">
      <c r="A98" s="992" t="s">
        <v>475</v>
      </c>
      <c r="B98" s="1003" t="s">
        <v>246</v>
      </c>
      <c r="C98" s="962" t="s">
        <v>475</v>
      </c>
      <c r="D98" s="503" t="s">
        <v>475</v>
      </c>
      <c r="E98" s="962" t="s">
        <v>475</v>
      </c>
      <c r="F98" s="504" t="s">
        <v>475</v>
      </c>
      <c r="G98" s="504" t="s">
        <v>475</v>
      </c>
      <c r="H98" s="899" t="s">
        <v>475</v>
      </c>
      <c r="I98" s="503" t="s">
        <v>475</v>
      </c>
      <c r="J98" s="504" t="s">
        <v>475</v>
      </c>
      <c r="K98" s="505" t="s">
        <v>475</v>
      </c>
      <c r="L98" s="1004">
        <f>SUM(L6,L11,L16,L22,L29,L31,L33,L35,L41,L48,L49,L57,L74,L86,L88,L90,L92,L94,L96)</f>
        <v>0</v>
      </c>
      <c r="M98" s="1244"/>
      <c r="Q98" s="1281" t="s">
        <v>1188</v>
      </c>
      <c r="R98" s="1264"/>
      <c r="S98" s="1264"/>
    </row>
    <row r="99" spans="1:19" ht="27" customHeight="1" x14ac:dyDescent="0.15">
      <c r="A99" s="1008" t="s">
        <v>475</v>
      </c>
      <c r="B99" s="1003" t="s">
        <v>247</v>
      </c>
      <c r="C99" s="962" t="s">
        <v>475</v>
      </c>
      <c r="D99" s="503" t="s">
        <v>475</v>
      </c>
      <c r="E99" s="962" t="s">
        <v>475</v>
      </c>
      <c r="F99" s="504" t="s">
        <v>475</v>
      </c>
      <c r="G99" s="897" t="s">
        <v>475</v>
      </c>
      <c r="H99" s="899" t="s">
        <v>475</v>
      </c>
      <c r="I99" s="503" t="s">
        <v>475</v>
      </c>
      <c r="J99" s="504" t="s">
        <v>475</v>
      </c>
      <c r="K99" s="505" t="s">
        <v>475</v>
      </c>
      <c r="L99" s="1663">
        <f>SUM(L8,L9,L13,L14,L18,L19,L24,L25,L37,L38,L43,L44,L50,L51,L52,L53,L70,L71,L81,L82)</f>
        <v>0</v>
      </c>
      <c r="M99" s="1244"/>
      <c r="Q99" s="1282" t="s">
        <v>1189</v>
      </c>
      <c r="R99" s="1282" t="s">
        <v>1190</v>
      </c>
      <c r="S99" s="1264" t="s">
        <v>1191</v>
      </c>
    </row>
    <row r="100" spans="1:19" ht="27" customHeight="1" x14ac:dyDescent="0.15">
      <c r="A100" s="1008" t="s">
        <v>475</v>
      </c>
      <c r="B100" s="1005" t="s">
        <v>248</v>
      </c>
      <c r="C100" s="1006" t="s">
        <v>475</v>
      </c>
      <c r="D100" s="496" t="s">
        <v>475</v>
      </c>
      <c r="E100" s="1006" t="s">
        <v>475</v>
      </c>
      <c r="F100" s="508" t="s">
        <v>475</v>
      </c>
      <c r="G100" s="1007" t="s">
        <v>475</v>
      </c>
      <c r="H100" s="909" t="s">
        <v>475</v>
      </c>
      <c r="I100" s="496" t="s">
        <v>475</v>
      </c>
      <c r="J100" s="510" t="s">
        <v>475</v>
      </c>
      <c r="K100" s="511" t="s">
        <v>475</v>
      </c>
      <c r="L100" s="1664">
        <f>SUM(L26,L39,L45,L55,L72,L83)</f>
        <v>0</v>
      </c>
      <c r="M100" s="1244"/>
      <c r="Q100" s="1283" t="s">
        <v>490</v>
      </c>
      <c r="R100" s="1313" t="s">
        <v>491</v>
      </c>
      <c r="S100" s="1284">
        <v>0</v>
      </c>
    </row>
    <row r="101" spans="1:19" ht="27" customHeight="1" x14ac:dyDescent="0.15">
      <c r="A101" s="1008" t="s">
        <v>475</v>
      </c>
      <c r="B101" s="1009" t="s">
        <v>475</v>
      </c>
      <c r="C101" s="514" t="s">
        <v>475</v>
      </c>
      <c r="D101" s="515" t="s">
        <v>475</v>
      </c>
      <c r="E101" s="1010" t="s">
        <v>475</v>
      </c>
      <c r="F101" s="516" t="s">
        <v>475</v>
      </c>
      <c r="G101" s="516" t="s">
        <v>475</v>
      </c>
      <c r="H101" s="516" t="s">
        <v>475</v>
      </c>
      <c r="I101" s="515" t="s">
        <v>475</v>
      </c>
      <c r="J101" s="516" t="s">
        <v>475</v>
      </c>
      <c r="K101" s="517" t="s">
        <v>475</v>
      </c>
      <c r="L101" s="985" t="s">
        <v>475</v>
      </c>
      <c r="M101" s="1244"/>
      <c r="Q101" s="1283" t="s">
        <v>490</v>
      </c>
      <c r="R101" s="1313" t="s">
        <v>493</v>
      </c>
      <c r="S101" s="1284">
        <v>5</v>
      </c>
    </row>
    <row r="102" spans="1:19" ht="27" customHeight="1" x14ac:dyDescent="0.15">
      <c r="A102" s="1008"/>
      <c r="B102" s="1875" t="s">
        <v>249</v>
      </c>
      <c r="C102" s="1876" t="s">
        <v>475</v>
      </c>
      <c r="D102" s="1877" t="s">
        <v>475</v>
      </c>
      <c r="E102" s="1877" t="s">
        <v>475</v>
      </c>
      <c r="F102" s="1877" t="s">
        <v>475</v>
      </c>
      <c r="G102" s="1877" t="s">
        <v>475</v>
      </c>
      <c r="H102" s="1877" t="s">
        <v>475</v>
      </c>
      <c r="I102" s="1012" t="s">
        <v>475</v>
      </c>
      <c r="J102" s="1011" t="s">
        <v>475</v>
      </c>
      <c r="K102" s="1011" t="s">
        <v>475</v>
      </c>
      <c r="L102" s="954" t="s">
        <v>475</v>
      </c>
      <c r="M102" s="1244"/>
      <c r="Q102" s="1283" t="s">
        <v>490</v>
      </c>
      <c r="R102" s="1313" t="s">
        <v>495</v>
      </c>
      <c r="S102" s="1284">
        <v>10</v>
      </c>
    </row>
    <row r="103" spans="1:19" ht="27" customHeight="1" x14ac:dyDescent="0.15">
      <c r="A103" s="1008"/>
      <c r="B103" s="1003" t="s">
        <v>250</v>
      </c>
      <c r="C103" s="502" t="s">
        <v>475</v>
      </c>
      <c r="D103" s="503" t="s">
        <v>475</v>
      </c>
      <c r="E103" s="981" t="s">
        <v>475</v>
      </c>
      <c r="F103" s="504" t="s">
        <v>475</v>
      </c>
      <c r="G103" s="504" t="s">
        <v>475</v>
      </c>
      <c r="H103" s="504" t="s">
        <v>475</v>
      </c>
      <c r="I103" s="503" t="s">
        <v>475</v>
      </c>
      <c r="J103" s="1011" t="s">
        <v>475</v>
      </c>
      <c r="K103" s="505" t="s">
        <v>475</v>
      </c>
      <c r="L103" s="954" t="s">
        <v>475</v>
      </c>
      <c r="M103" s="1244"/>
      <c r="Q103" s="1285" t="s">
        <v>497</v>
      </c>
      <c r="R103" s="1331" t="s">
        <v>498</v>
      </c>
      <c r="S103" s="1286">
        <v>-10</v>
      </c>
    </row>
    <row r="104" spans="1:19" ht="27" customHeight="1" x14ac:dyDescent="0.15">
      <c r="A104" s="1008"/>
      <c r="B104" s="1003" t="s">
        <v>492</v>
      </c>
      <c r="C104" s="1013">
        <f>IF(O15="적용",C16,0)</f>
        <v>0</v>
      </c>
      <c r="D104" s="519" t="s">
        <v>203</v>
      </c>
      <c r="E104" s="1014"/>
      <c r="F104" s="1015"/>
      <c r="G104" s="1016"/>
      <c r="H104" s="523"/>
      <c r="I104" s="523"/>
      <c r="J104" s="1011"/>
      <c r="K104" s="505"/>
      <c r="L104" s="954"/>
      <c r="M104" s="1244"/>
      <c r="Q104" s="1285" t="s">
        <v>497</v>
      </c>
      <c r="R104" s="1331" t="s">
        <v>500</v>
      </c>
      <c r="S104" s="1286">
        <v>0</v>
      </c>
    </row>
    <row r="105" spans="1:19" ht="27" customHeight="1" x14ac:dyDescent="0.15">
      <c r="A105" s="1008"/>
      <c r="B105" s="1003" t="s">
        <v>494</v>
      </c>
      <c r="C105" s="1013">
        <f>IF(O20="적용",C22,0)</f>
        <v>0</v>
      </c>
      <c r="D105" s="519" t="s">
        <v>203</v>
      </c>
      <c r="E105" s="1014"/>
      <c r="F105" s="523"/>
      <c r="G105" s="523"/>
      <c r="H105" s="523"/>
      <c r="I105" s="523"/>
      <c r="J105" s="1011"/>
      <c r="K105" s="505"/>
      <c r="L105" s="954"/>
      <c r="M105" s="1244"/>
      <c r="Q105" s="1285" t="s">
        <v>497</v>
      </c>
      <c r="R105" s="1331" t="s">
        <v>502</v>
      </c>
      <c r="S105" s="1286">
        <v>10</v>
      </c>
    </row>
    <row r="106" spans="1:19" ht="27" customHeight="1" x14ac:dyDescent="0.15">
      <c r="A106" s="1008"/>
      <c r="B106" s="1003" t="s">
        <v>496</v>
      </c>
      <c r="C106" s="1017">
        <f>IF(O56="적용",C57,0)</f>
        <v>0</v>
      </c>
      <c r="D106" s="519" t="s">
        <v>196</v>
      </c>
      <c r="E106" s="1014">
        <f>C56</f>
        <v>0</v>
      </c>
      <c r="F106" s="523"/>
      <c r="G106" s="523"/>
      <c r="H106" s="523"/>
      <c r="I106" s="523"/>
      <c r="J106" s="1011"/>
      <c r="K106" s="505"/>
      <c r="L106" s="954"/>
      <c r="M106" s="1244"/>
      <c r="Q106" s="1283" t="s">
        <v>505</v>
      </c>
      <c r="R106" s="1313" t="s">
        <v>506</v>
      </c>
      <c r="S106" s="1284">
        <v>-10</v>
      </c>
    </row>
    <row r="107" spans="1:19" ht="27" customHeight="1" x14ac:dyDescent="0.15">
      <c r="A107" s="1008"/>
      <c r="B107" s="1003" t="s">
        <v>499</v>
      </c>
      <c r="C107" s="1017">
        <f>IF(O83="적용",(C86+C88+C90+C92+C94),0)</f>
        <v>0</v>
      </c>
      <c r="D107" s="519" t="s">
        <v>196</v>
      </c>
      <c r="E107" s="1014" t="s">
        <v>475</v>
      </c>
      <c r="F107" s="523" t="s">
        <v>475</v>
      </c>
      <c r="G107" s="523"/>
      <c r="H107" s="523"/>
      <c r="I107" s="523"/>
      <c r="J107" s="1011"/>
      <c r="K107" s="505"/>
      <c r="L107" s="954"/>
      <c r="M107" s="1244"/>
      <c r="Q107" s="1283" t="s">
        <v>505</v>
      </c>
      <c r="R107" s="1313" t="s">
        <v>507</v>
      </c>
      <c r="S107" s="1284">
        <v>0</v>
      </c>
    </row>
    <row r="108" spans="1:19" ht="27" customHeight="1" x14ac:dyDescent="0.15">
      <c r="A108" s="1019" t="s">
        <v>475</v>
      </c>
      <c r="B108" s="1003" t="s">
        <v>501</v>
      </c>
      <c r="C108" s="1013">
        <f>IF(O94="적용",C96,0)</f>
        <v>0</v>
      </c>
      <c r="D108" s="1015" t="s">
        <v>1192</v>
      </c>
      <c r="E108" s="1014"/>
      <c r="F108" s="523"/>
      <c r="G108" s="523"/>
      <c r="H108" s="523"/>
      <c r="I108" s="523"/>
      <c r="J108" s="1011"/>
      <c r="K108" s="505"/>
      <c r="L108" s="954"/>
      <c r="M108" s="1244"/>
      <c r="Q108" s="1283" t="s">
        <v>505</v>
      </c>
      <c r="R108" s="1313" t="s">
        <v>508</v>
      </c>
      <c r="S108" s="1284">
        <v>10</v>
      </c>
    </row>
    <row r="109" spans="1:19" ht="27" customHeight="1" x14ac:dyDescent="0.15">
      <c r="A109" s="1019"/>
      <c r="B109" s="1003" t="s">
        <v>503</v>
      </c>
      <c r="C109" s="1018"/>
      <c r="D109" s="519" t="s">
        <v>4</v>
      </c>
      <c r="E109" s="1014" t="s">
        <v>504</v>
      </c>
      <c r="F109" s="523"/>
      <c r="G109" s="523"/>
      <c r="H109" s="523"/>
      <c r="I109" s="523"/>
      <c r="J109" s="1011"/>
      <c r="K109" s="505"/>
      <c r="L109" s="954"/>
      <c r="M109" s="1244"/>
      <c r="Q109" s="1287" t="s">
        <v>509</v>
      </c>
      <c r="R109" s="1332" t="s">
        <v>510</v>
      </c>
      <c r="S109" s="1288">
        <v>-10</v>
      </c>
    </row>
    <row r="110" spans="1:19" ht="27" customHeight="1" x14ac:dyDescent="0.15">
      <c r="A110" s="1025" t="s">
        <v>475</v>
      </c>
      <c r="B110" s="1020" t="s">
        <v>1193</v>
      </c>
      <c r="C110" s="1021" t="s">
        <v>475</v>
      </c>
      <c r="D110" s="523" t="s">
        <v>475</v>
      </c>
      <c r="E110" s="981" t="s">
        <v>475</v>
      </c>
      <c r="F110" s="1022" t="s">
        <v>475</v>
      </c>
      <c r="G110" s="1022" t="s">
        <v>475</v>
      </c>
      <c r="H110" s="1022" t="s">
        <v>475</v>
      </c>
      <c r="I110" s="523" t="s">
        <v>475</v>
      </c>
      <c r="J110" s="1011" t="s">
        <v>475</v>
      </c>
      <c r="K110" s="1023" t="s">
        <v>475</v>
      </c>
      <c r="L110" s="954" t="s">
        <v>475</v>
      </c>
      <c r="M110" s="1244"/>
      <c r="Q110" s="1287" t="s">
        <v>509</v>
      </c>
      <c r="R110" s="1332" t="s">
        <v>512</v>
      </c>
      <c r="S110" s="1288">
        <v>0</v>
      </c>
    </row>
    <row r="111" spans="1:19" ht="27" customHeight="1" x14ac:dyDescent="0.15">
      <c r="A111" s="1290"/>
      <c r="B111" s="1020" t="s">
        <v>1194</v>
      </c>
      <c r="C111" s="1024">
        <f>SUM(G6,G11,G16,G22,G40,G48,G49,G57,G74,G86,G88,G90,G92,G94,G96)</f>
        <v>0</v>
      </c>
      <c r="D111" s="1015" t="s">
        <v>1151</v>
      </c>
      <c r="E111" s="1014"/>
      <c r="F111" s="523"/>
      <c r="G111" s="523"/>
      <c r="H111" s="523"/>
      <c r="I111" s="523"/>
      <c r="J111" s="1011"/>
      <c r="K111" s="1023"/>
      <c r="L111" s="954"/>
      <c r="M111" s="1244"/>
      <c r="Q111" s="1287" t="s">
        <v>509</v>
      </c>
      <c r="R111" s="1332" t="s">
        <v>522</v>
      </c>
      <c r="S111" s="1288">
        <v>10</v>
      </c>
    </row>
    <row r="112" spans="1:19" ht="27" customHeight="1" x14ac:dyDescent="0.15">
      <c r="A112" s="1290"/>
      <c r="B112" s="1026" t="s">
        <v>251</v>
      </c>
      <c r="C112" s="1027" t="s">
        <v>475</v>
      </c>
      <c r="D112" s="1028" t="s">
        <v>475</v>
      </c>
      <c r="E112" s="1029" t="s">
        <v>475</v>
      </c>
      <c r="F112" s="1030" t="s">
        <v>475</v>
      </c>
      <c r="G112" s="1030" t="s">
        <v>475</v>
      </c>
      <c r="H112" s="1030" t="s">
        <v>475</v>
      </c>
      <c r="I112" s="1028" t="s">
        <v>475</v>
      </c>
      <c r="J112" s="1031" t="s">
        <v>475</v>
      </c>
      <c r="K112" s="505" t="s">
        <v>475</v>
      </c>
      <c r="L112" s="954" t="s">
        <v>475</v>
      </c>
      <c r="M112" s="1289"/>
      <c r="N112" s="1032"/>
      <c r="Q112" s="1283" t="s">
        <v>702</v>
      </c>
      <c r="R112" s="1313" t="s">
        <v>837</v>
      </c>
      <c r="S112" s="1284">
        <v>0</v>
      </c>
    </row>
    <row r="113" spans="1:19" ht="27" customHeight="1" x14ac:dyDescent="0.15">
      <c r="A113" s="1290"/>
      <c r="B113" s="1867" t="s">
        <v>76</v>
      </c>
      <c r="C113" s="1868" t="s">
        <v>252</v>
      </c>
      <c r="D113" s="1869" t="s">
        <v>511</v>
      </c>
      <c r="E113" s="1870"/>
      <c r="F113" s="1870"/>
      <c r="G113" s="1870"/>
      <c r="H113" s="1870"/>
      <c r="I113" s="1870"/>
      <c r="J113" s="1870"/>
      <c r="K113" s="1870"/>
      <c r="L113" s="1870"/>
      <c r="M113" s="1871"/>
      <c r="N113" s="1291"/>
      <c r="Q113" s="1283" t="s">
        <v>702</v>
      </c>
      <c r="R113" s="1313" t="s">
        <v>703</v>
      </c>
      <c r="S113" s="1284">
        <v>5</v>
      </c>
    </row>
    <row r="114" spans="1:19" ht="27" customHeight="1" x14ac:dyDescent="0.15">
      <c r="A114" s="1290"/>
      <c r="B114" s="1867"/>
      <c r="C114" s="1867"/>
      <c r="D114" s="1320" t="s">
        <v>513</v>
      </c>
      <c r="E114" s="1320" t="s">
        <v>514</v>
      </c>
      <c r="F114" s="1320" t="s">
        <v>515</v>
      </c>
      <c r="G114" s="1320" t="s">
        <v>516</v>
      </c>
      <c r="H114" s="1320" t="s">
        <v>517</v>
      </c>
      <c r="I114" s="1320" t="s">
        <v>518</v>
      </c>
      <c r="J114" s="1320" t="s">
        <v>519</v>
      </c>
      <c r="K114" s="1320" t="s">
        <v>520</v>
      </c>
      <c r="L114" s="1320" t="s">
        <v>521</v>
      </c>
      <c r="M114" s="1321" t="s">
        <v>1195</v>
      </c>
      <c r="N114" s="1292"/>
      <c r="Q114" s="1283" t="s">
        <v>702</v>
      </c>
      <c r="R114" s="1313" t="s">
        <v>838</v>
      </c>
      <c r="S114" s="1284">
        <v>10</v>
      </c>
    </row>
    <row r="115" spans="1:19" ht="27" customHeight="1" x14ac:dyDescent="0.15">
      <c r="A115" s="1290"/>
      <c r="B115" s="1293" t="s">
        <v>490</v>
      </c>
      <c r="C115" s="1033"/>
      <c r="D115" s="1294" t="str">
        <f t="shared" ref="D115:M115" si="3">IF(ISERROR(VLOOKUP($C115,$R$100:$S$165,2,FALSE)),"",(VLOOKUP($C115,$R$100:$S$165,2,FALSE)))</f>
        <v/>
      </c>
      <c r="E115" s="1294" t="str">
        <f t="shared" si="3"/>
        <v/>
      </c>
      <c r="F115" s="1294" t="str">
        <f t="shared" si="3"/>
        <v/>
      </c>
      <c r="G115" s="1294" t="str">
        <f t="shared" si="3"/>
        <v/>
      </c>
      <c r="H115" s="1294" t="str">
        <f t="shared" si="3"/>
        <v/>
      </c>
      <c r="I115" s="1294" t="str">
        <f t="shared" si="3"/>
        <v/>
      </c>
      <c r="J115" s="1294" t="str">
        <f t="shared" si="3"/>
        <v/>
      </c>
      <c r="K115" s="1294" t="str">
        <f t="shared" si="3"/>
        <v/>
      </c>
      <c r="L115" s="1294" t="str">
        <f t="shared" si="3"/>
        <v/>
      </c>
      <c r="M115" s="1295" t="str">
        <f t="shared" si="3"/>
        <v/>
      </c>
      <c r="N115" s="1292"/>
      <c r="Q115" s="1328" t="s">
        <v>1196</v>
      </c>
      <c r="R115" s="1330" t="s">
        <v>704</v>
      </c>
      <c r="S115" s="1329">
        <v>0</v>
      </c>
    </row>
    <row r="116" spans="1:19" ht="27" customHeight="1" x14ac:dyDescent="0.15">
      <c r="A116" s="1290"/>
      <c r="B116" s="1296" t="s">
        <v>497</v>
      </c>
      <c r="C116" s="1034"/>
      <c r="D116" s="1297" t="str">
        <f>IF(ISERROR(VLOOKUP($C116,$R$100:$S$165,2,FALSE)),"",(VLOOKUP($C116,$R$100:$S$165,2,FALSE)))</f>
        <v/>
      </c>
      <c r="E116" s="1296"/>
      <c r="F116" s="1297" t="str">
        <f>IF(ISERROR(VLOOKUP($C116,$R$100:$S$165,2,FALSE)),"",(VLOOKUP($C116,$R$100:$S$165,2,FALSE)))</f>
        <v/>
      </c>
      <c r="G116" s="1296"/>
      <c r="H116" s="1296"/>
      <c r="I116" s="1296"/>
      <c r="J116" s="1297" t="str">
        <f>IF(ISERROR(VLOOKUP($C116,$R$100:$S$165,2,FALSE)),"",(VLOOKUP($C116,$R$100:$S$165,2,FALSE)))</f>
        <v/>
      </c>
      <c r="K116" s="1296"/>
      <c r="L116" s="1297" t="str">
        <f>IF(ISERROR(VLOOKUP($C116,$R$100:$S$165,2,FALSE)),"",(VLOOKUP($C116,$R$100:$S$165,2,FALSE)))</f>
        <v/>
      </c>
      <c r="M116" s="1298"/>
      <c r="N116" s="1292"/>
      <c r="Q116" s="1328" t="s">
        <v>1196</v>
      </c>
      <c r="R116" s="1330" t="s">
        <v>705</v>
      </c>
      <c r="S116" s="1329">
        <v>5</v>
      </c>
    </row>
    <row r="117" spans="1:19" ht="27" customHeight="1" x14ac:dyDescent="0.15">
      <c r="A117" s="1290"/>
      <c r="B117" s="1296" t="s">
        <v>505</v>
      </c>
      <c r="C117" s="1034"/>
      <c r="D117" s="1297" t="str">
        <f>IF(ISERROR(VLOOKUP($C117,$R$100:$S$165,2,FALSE)),"",(VLOOKUP($C117,$R$100:$S$165,2,FALSE)))</f>
        <v/>
      </c>
      <c r="E117" s="1296"/>
      <c r="F117" s="1296"/>
      <c r="G117" s="1296"/>
      <c r="H117" s="1296"/>
      <c r="I117" s="1296"/>
      <c r="J117" s="1296"/>
      <c r="K117" s="1296"/>
      <c r="L117" s="1296"/>
      <c r="M117" s="1298"/>
      <c r="N117" s="1292"/>
      <c r="P117" s="1301"/>
      <c r="Q117" s="1328" t="s">
        <v>1196</v>
      </c>
      <c r="R117" s="1330" t="s">
        <v>706</v>
      </c>
      <c r="S117" s="1329">
        <v>10</v>
      </c>
    </row>
    <row r="118" spans="1:19" ht="27" customHeight="1" x14ac:dyDescent="0.15">
      <c r="A118" s="1290"/>
      <c r="B118" s="1296" t="s">
        <v>1197</v>
      </c>
      <c r="C118" s="1034"/>
      <c r="D118" s="1296"/>
      <c r="E118" s="1296"/>
      <c r="F118" s="1296"/>
      <c r="G118" s="1297" t="str">
        <f>IF(ISERROR(VLOOKUP($C118,$R$100:$S$165,2,FALSE)),"",(VLOOKUP($C118,$R$100:$S$165,2,FALSE)))</f>
        <v/>
      </c>
      <c r="H118" s="1296"/>
      <c r="I118" s="1296"/>
      <c r="J118" s="1296"/>
      <c r="K118" s="1296"/>
      <c r="L118" s="1296"/>
      <c r="M118" s="1298"/>
      <c r="N118" s="1292"/>
      <c r="P118" s="1301"/>
      <c r="Q118" s="1283" t="s">
        <v>528</v>
      </c>
      <c r="R118" s="1313" t="s">
        <v>529</v>
      </c>
      <c r="S118" s="1284">
        <v>0</v>
      </c>
    </row>
    <row r="119" spans="1:19" ht="27" customHeight="1" x14ac:dyDescent="0.15">
      <c r="A119" s="1290"/>
      <c r="B119" s="1296" t="s">
        <v>1198</v>
      </c>
      <c r="C119" s="1034"/>
      <c r="D119" s="1296"/>
      <c r="E119" s="1296"/>
      <c r="F119" s="1296"/>
      <c r="G119" s="1296"/>
      <c r="H119" s="1354" t="str">
        <f>IF(C27="줄베기",IF(ISERROR(VLOOKUP($C119,$R$100:$S$165,2,FALSE)),"",(VLOOKUP($C119,$R$100:$S$165,2,FALSE))),"")</f>
        <v/>
      </c>
      <c r="I119" s="1296"/>
      <c r="J119" s="1296"/>
      <c r="K119" s="1296"/>
      <c r="L119" s="1296"/>
      <c r="M119" s="1298"/>
      <c r="N119" s="1292"/>
      <c r="O119" s="1239"/>
      <c r="P119" s="1301"/>
      <c r="Q119" s="1283" t="s">
        <v>528</v>
      </c>
      <c r="R119" s="1313" t="s">
        <v>530</v>
      </c>
      <c r="S119" s="1284">
        <v>5</v>
      </c>
    </row>
    <row r="120" spans="1:19" ht="27" customHeight="1" x14ac:dyDescent="0.15">
      <c r="A120" s="1290"/>
      <c r="B120" s="1296" t="s">
        <v>1199</v>
      </c>
      <c r="C120" s="1034"/>
      <c r="D120" s="1296"/>
      <c r="E120" s="1296"/>
      <c r="F120" s="1296"/>
      <c r="G120" s="1296"/>
      <c r="H120" s="1297" t="str">
        <f>IF(ISERROR(VLOOKUP($C120,$R$100:$S$165,2,FALSE)),"",(VLOOKUP($C120,$R$100:$S$165,2,FALSE)))</f>
        <v/>
      </c>
      <c r="I120" s="1296"/>
      <c r="J120" s="1296"/>
      <c r="K120" s="1296"/>
      <c r="L120" s="1296"/>
      <c r="M120" s="1298"/>
      <c r="N120" s="1292"/>
      <c r="O120" s="1239"/>
      <c r="P120" s="1301"/>
      <c r="Q120" s="1283" t="s">
        <v>528</v>
      </c>
      <c r="R120" s="1313" t="s">
        <v>531</v>
      </c>
      <c r="S120" s="1284">
        <v>10</v>
      </c>
    </row>
    <row r="121" spans="1:19" ht="27" customHeight="1" x14ac:dyDescent="0.15">
      <c r="A121" s="1290"/>
      <c r="B121" s="1296" t="s">
        <v>1200</v>
      </c>
      <c r="C121" s="1034"/>
      <c r="D121" s="1296"/>
      <c r="E121" s="1296"/>
      <c r="F121" s="1296"/>
      <c r="G121" s="1296"/>
      <c r="H121" s="1296"/>
      <c r="I121" s="1297" t="str">
        <f>IF(ISERROR(VLOOKUP($C121,$R$149:$S$165,2,FALSE)),"",(VLOOKUP($C121,$R$149:$S$165,2,FALSE)))</f>
        <v/>
      </c>
      <c r="J121" s="1296"/>
      <c r="K121" s="1296"/>
      <c r="L121" s="1296"/>
      <c r="M121" s="1298"/>
      <c r="N121" s="1292"/>
      <c r="O121" s="1239"/>
      <c r="P121" s="1301"/>
      <c r="Q121" s="1287" t="s">
        <v>1201</v>
      </c>
      <c r="R121" s="1332" t="s">
        <v>532</v>
      </c>
      <c r="S121" s="1288">
        <v>10</v>
      </c>
    </row>
    <row r="122" spans="1:19" ht="27" customHeight="1" x14ac:dyDescent="0.15">
      <c r="A122" s="1290"/>
      <c r="B122" s="1296" t="s">
        <v>1202</v>
      </c>
      <c r="C122" s="1034"/>
      <c r="D122" s="1296"/>
      <c r="E122" s="1296"/>
      <c r="F122" s="1296"/>
      <c r="G122" s="1296"/>
      <c r="H122" s="1296"/>
      <c r="I122" s="1297" t="str">
        <f>IF(ISERROR(VLOOKUP($C122,$R$149:$S$165,2,FALSE)),"",(VLOOKUP($C122,$R$149:$S$165,2,FALSE)))</f>
        <v/>
      </c>
      <c r="J122" s="1296"/>
      <c r="K122" s="1296"/>
      <c r="L122" s="1296"/>
      <c r="M122" s="1298"/>
      <c r="N122" s="1292"/>
      <c r="O122" s="1239"/>
      <c r="P122" s="1301"/>
      <c r="Q122" s="1287" t="s">
        <v>1201</v>
      </c>
      <c r="R122" s="1332" t="s">
        <v>1203</v>
      </c>
      <c r="S122" s="1288">
        <v>0</v>
      </c>
    </row>
    <row r="123" spans="1:19" ht="27" customHeight="1" x14ac:dyDescent="0.15">
      <c r="A123" s="1290"/>
      <c r="B123" s="1296" t="s">
        <v>1204</v>
      </c>
      <c r="C123" s="1034"/>
      <c r="D123" s="1296"/>
      <c r="E123" s="1296"/>
      <c r="F123" s="1296"/>
      <c r="G123" s="1296"/>
      <c r="H123" s="1296"/>
      <c r="I123" s="1297" t="str">
        <f>IF(ISERROR(VLOOKUP($C123,$R$149:$S$165,2,FALSE)),"",(VLOOKUP($C123,$R$149:$S$165,2,FALSE)))</f>
        <v/>
      </c>
      <c r="J123" s="1296"/>
      <c r="K123" s="1296"/>
      <c r="L123" s="1296"/>
      <c r="M123" s="1298"/>
      <c r="N123" s="1257"/>
      <c r="O123" s="1239"/>
      <c r="P123" s="1301"/>
      <c r="Q123" s="1302" t="s">
        <v>536</v>
      </c>
      <c r="R123" s="1333" t="s">
        <v>537</v>
      </c>
      <c r="S123" s="1303">
        <v>-10</v>
      </c>
    </row>
    <row r="124" spans="1:19" ht="27" customHeight="1" x14ac:dyDescent="0.15">
      <c r="A124" s="1290"/>
      <c r="B124" s="1296" t="s">
        <v>1205</v>
      </c>
      <c r="C124" s="1034"/>
      <c r="D124" s="1296"/>
      <c r="E124" s="1296"/>
      <c r="F124" s="1296"/>
      <c r="G124" s="1296"/>
      <c r="H124" s="1296"/>
      <c r="I124" s="1297" t="str">
        <f>IF(ISERROR(VLOOKUP($C124,$R$149:$S$165,2,FALSE)),"",(VLOOKUP($C124,$R$149:$S$165,2,FALSE)))</f>
        <v/>
      </c>
      <c r="J124" s="1296"/>
      <c r="K124" s="1296"/>
      <c r="L124" s="1296"/>
      <c r="M124" s="1298"/>
      <c r="N124" s="1279"/>
      <c r="O124" s="1239"/>
      <c r="P124" s="1301"/>
      <c r="Q124" s="1302" t="s">
        <v>536</v>
      </c>
      <c r="R124" s="1333" t="s">
        <v>534</v>
      </c>
      <c r="S124" s="1303">
        <v>0</v>
      </c>
    </row>
    <row r="125" spans="1:19" ht="27" customHeight="1" x14ac:dyDescent="0.15">
      <c r="A125" s="1290"/>
      <c r="B125" s="1296" t="s">
        <v>1206</v>
      </c>
      <c r="C125" s="1034"/>
      <c r="D125" s="1296"/>
      <c r="E125" s="1296"/>
      <c r="F125" s="1296"/>
      <c r="G125" s="1296"/>
      <c r="H125" s="1296"/>
      <c r="I125" s="1297" t="str">
        <f>IF(ISERROR(VLOOKUP($C125,$R$149:$S$165,2,FALSE)),"",(VLOOKUP($C125,$R$149:$S$165,2,FALSE)))</f>
        <v/>
      </c>
      <c r="J125" s="1296"/>
      <c r="K125" s="1296"/>
      <c r="L125" s="1296"/>
      <c r="M125" s="1298"/>
      <c r="N125" s="1279"/>
      <c r="O125" s="1239"/>
      <c r="P125" s="1301"/>
      <c r="Q125" s="1302" t="s">
        <v>536</v>
      </c>
      <c r="R125" s="1333" t="s">
        <v>539</v>
      </c>
      <c r="S125" s="1303">
        <v>10</v>
      </c>
    </row>
    <row r="126" spans="1:19" ht="27" customHeight="1" x14ac:dyDescent="0.15">
      <c r="A126" s="1290"/>
      <c r="B126" s="1296" t="s">
        <v>1207</v>
      </c>
      <c r="C126" s="1034"/>
      <c r="D126" s="1296"/>
      <c r="E126" s="1296"/>
      <c r="F126" s="1296"/>
      <c r="G126" s="1296"/>
      <c r="H126" s="1296"/>
      <c r="I126" s="1296"/>
      <c r="J126" s="1297" t="str">
        <f>IF(ISERROR(VLOOKUP($C126,$R$100:$S$165,2,FALSE)),"",(VLOOKUP($C126,$R$100:$S$165,2,FALSE)))</f>
        <v/>
      </c>
      <c r="K126" s="1296"/>
      <c r="L126" s="1296"/>
      <c r="M126" s="1298"/>
      <c r="N126" s="1301"/>
      <c r="O126" s="1239"/>
      <c r="P126" s="1301"/>
      <c r="Q126" s="1299" t="s">
        <v>540</v>
      </c>
      <c r="R126" s="1334" t="s">
        <v>541</v>
      </c>
      <c r="S126" s="1300">
        <v>-10</v>
      </c>
    </row>
    <row r="127" spans="1:19" ht="27" customHeight="1" x14ac:dyDescent="0.15">
      <c r="A127" s="1290"/>
      <c r="B127" s="1296" t="s">
        <v>1208</v>
      </c>
      <c r="C127" s="1034"/>
      <c r="D127" s="1296"/>
      <c r="E127" s="1296"/>
      <c r="F127" s="1296"/>
      <c r="G127" s="1296"/>
      <c r="H127" s="1296"/>
      <c r="I127" s="1296"/>
      <c r="J127" s="1296"/>
      <c r="K127" s="1297" t="str">
        <f>IF(ISERROR(VLOOKUP($C127,$R$100:$S$165,2,FALSE)),"",(VLOOKUP($C127,$R$100:$S$165,2,FALSE)))</f>
        <v/>
      </c>
      <c r="L127" s="1296"/>
      <c r="M127" s="1298"/>
      <c r="N127" s="1301"/>
      <c r="O127" s="1239"/>
      <c r="P127" s="1279"/>
      <c r="Q127" s="1299" t="s">
        <v>540</v>
      </c>
      <c r="R127" s="1334" t="s">
        <v>542</v>
      </c>
      <c r="S127" s="1300">
        <v>0</v>
      </c>
    </row>
    <row r="128" spans="1:19" ht="27" customHeight="1" thickBot="1" x14ac:dyDescent="0.2">
      <c r="A128" s="1290"/>
      <c r="B128" s="1304" t="s">
        <v>1209</v>
      </c>
      <c r="C128" s="1035"/>
      <c r="D128" s="1304"/>
      <c r="E128" s="1304"/>
      <c r="F128" s="1304"/>
      <c r="G128" s="1304"/>
      <c r="H128" s="1304"/>
      <c r="I128" s="1304"/>
      <c r="J128" s="1304"/>
      <c r="K128" s="1305" t="str">
        <f>IF(ISERROR(VLOOKUP($C128,$R$100:$S$165,2,FALSE)),"",(VLOOKUP($C128,$R$100:$S$165,2,FALSE)))</f>
        <v/>
      </c>
      <c r="L128" s="1304"/>
      <c r="M128" s="1306"/>
      <c r="N128" s="1301"/>
      <c r="O128" s="1239"/>
      <c r="P128" s="1279"/>
      <c r="Q128" s="1299" t="s">
        <v>540</v>
      </c>
      <c r="R128" s="1334" t="s">
        <v>535</v>
      </c>
      <c r="S128" s="1300">
        <v>10</v>
      </c>
    </row>
    <row r="129" spans="1:19" ht="27" customHeight="1" thickTop="1" x14ac:dyDescent="0.15">
      <c r="A129" s="1290"/>
      <c r="B129" s="1036" t="s">
        <v>1210</v>
      </c>
      <c r="C129" s="1036"/>
      <c r="D129" s="1036">
        <f t="shared" ref="D129:M129" si="4">SUM(D115:D128)</f>
        <v>0</v>
      </c>
      <c r="E129" s="1036">
        <f t="shared" si="4"/>
        <v>0</v>
      </c>
      <c r="F129" s="1036">
        <f t="shared" si="4"/>
        <v>0</v>
      </c>
      <c r="G129" s="1036">
        <f t="shared" si="4"/>
        <v>0</v>
      </c>
      <c r="H129" s="1036">
        <f t="shared" si="4"/>
        <v>0</v>
      </c>
      <c r="I129" s="1036">
        <f t="shared" si="4"/>
        <v>0</v>
      </c>
      <c r="J129" s="1036">
        <f t="shared" si="4"/>
        <v>0</v>
      </c>
      <c r="K129" s="1036">
        <f t="shared" si="4"/>
        <v>0</v>
      </c>
      <c r="L129" s="1036">
        <f t="shared" si="4"/>
        <v>0</v>
      </c>
      <c r="M129" s="1037">
        <f t="shared" si="4"/>
        <v>0</v>
      </c>
      <c r="N129" s="1301"/>
      <c r="O129" s="1309"/>
      <c r="P129" s="1279"/>
      <c r="Q129" s="1302" t="s">
        <v>275</v>
      </c>
      <c r="R129" s="1333" t="s">
        <v>543</v>
      </c>
      <c r="S129" s="1303">
        <v>0</v>
      </c>
    </row>
    <row r="130" spans="1:19" ht="27" customHeight="1" thickBot="1" x14ac:dyDescent="0.2">
      <c r="A130" s="1307"/>
      <c r="B130" s="1038"/>
      <c r="C130" s="1038"/>
      <c r="D130" s="1038"/>
      <c r="E130" s="1038"/>
      <c r="F130" s="1038"/>
      <c r="G130" s="1038"/>
      <c r="H130" s="1038"/>
      <c r="I130" s="1039"/>
      <c r="J130" s="1038"/>
      <c r="K130" s="1038"/>
      <c r="L130" s="1038"/>
      <c r="M130" s="1040"/>
      <c r="N130" s="1301"/>
      <c r="O130" s="1309"/>
      <c r="Q130" s="1302" t="s">
        <v>275</v>
      </c>
      <c r="R130" s="1333" t="s">
        <v>544</v>
      </c>
      <c r="S130" s="1303">
        <v>5</v>
      </c>
    </row>
    <row r="131" spans="1:19" ht="27" customHeight="1" thickTop="1" x14ac:dyDescent="0.15">
      <c r="N131" s="1301"/>
      <c r="O131" s="1309"/>
      <c r="Q131" s="1302" t="s">
        <v>275</v>
      </c>
      <c r="R131" s="1333" t="s">
        <v>545</v>
      </c>
      <c r="S131" s="1303">
        <v>10</v>
      </c>
    </row>
    <row r="132" spans="1:19" ht="27" customHeight="1" x14ac:dyDescent="0.15">
      <c r="B132" s="1665" t="s">
        <v>1211</v>
      </c>
      <c r="C132" s="1400">
        <f>M137</f>
        <v>0</v>
      </c>
      <c r="D132" s="1401" t="s">
        <v>1212</v>
      </c>
      <c r="E132" s="434"/>
      <c r="F132" s="434"/>
      <c r="G132" s="434"/>
      <c r="H132" s="434"/>
      <c r="I132" s="1041"/>
      <c r="J132" s="434"/>
      <c r="K132" s="434"/>
      <c r="L132" s="434"/>
      <c r="M132" s="434"/>
      <c r="N132" s="1301"/>
      <c r="Q132" s="1283" t="s">
        <v>546</v>
      </c>
      <c r="R132" s="1313" t="s">
        <v>314</v>
      </c>
      <c r="S132" s="1284">
        <v>0</v>
      </c>
    </row>
    <row r="133" spans="1:19" ht="27" customHeight="1" x14ac:dyDescent="0.15">
      <c r="B133" s="1666" t="s">
        <v>1213</v>
      </c>
      <c r="C133" s="1667" t="s">
        <v>1214</v>
      </c>
      <c r="D133" s="1668" t="s">
        <v>1215</v>
      </c>
      <c r="E133" s="1668" t="s">
        <v>1216</v>
      </c>
      <c r="F133" s="1668" t="s">
        <v>1217</v>
      </c>
      <c r="G133" s="1668" t="s">
        <v>1218</v>
      </c>
      <c r="H133" s="1668" t="s">
        <v>1219</v>
      </c>
      <c r="I133" s="1668" t="s">
        <v>1220</v>
      </c>
      <c r="J133" s="1668" t="s">
        <v>1221</v>
      </c>
      <c r="K133" s="1668" t="s">
        <v>1222</v>
      </c>
      <c r="L133" s="1669" t="s">
        <v>1223</v>
      </c>
      <c r="M133" s="1340" t="s">
        <v>1224</v>
      </c>
      <c r="N133" s="1301"/>
      <c r="Q133" s="1283" t="s">
        <v>546</v>
      </c>
      <c r="R133" s="1313" t="s">
        <v>1225</v>
      </c>
      <c r="S133" s="1284">
        <v>1</v>
      </c>
    </row>
    <row r="134" spans="1:19" ht="27" customHeight="1" x14ac:dyDescent="0.15">
      <c r="B134" s="1670" t="s">
        <v>1226</v>
      </c>
      <c r="C134" s="1671">
        <f>ROUND(G6*1,2)</f>
        <v>0</v>
      </c>
      <c r="D134" s="1672"/>
      <c r="E134" s="1672"/>
      <c r="F134" s="1672"/>
      <c r="G134" s="1672"/>
      <c r="H134" s="1672"/>
      <c r="I134" s="1672"/>
      <c r="J134" s="1672"/>
      <c r="K134" s="1672"/>
      <c r="L134" s="1673"/>
      <c r="M134" s="1342">
        <f>SUM(C134:L134)</f>
        <v>0</v>
      </c>
      <c r="N134" s="1301"/>
      <c r="Q134" s="1283" t="s">
        <v>546</v>
      </c>
      <c r="R134" s="1313" t="s">
        <v>1227</v>
      </c>
      <c r="S134" s="1284">
        <v>2</v>
      </c>
    </row>
    <row r="135" spans="1:19" ht="27" customHeight="1" x14ac:dyDescent="0.15">
      <c r="B135" s="1674" t="s">
        <v>1126</v>
      </c>
      <c r="C135" s="1675"/>
      <c r="D135" s="1676">
        <f>ROUND(G11*1,2)</f>
        <v>0</v>
      </c>
      <c r="E135" s="1676">
        <f>ROUND(G16*1,2)</f>
        <v>0</v>
      </c>
      <c r="F135" s="1676">
        <f>ROUND(G22*1,2)</f>
        <v>0</v>
      </c>
      <c r="G135" s="1676">
        <f>ROUND(G29*1+G31*1+G33*1,2)</f>
        <v>0</v>
      </c>
      <c r="H135" s="1676">
        <f>ROUND(IF(I48="보통인부",G48*1,0)+IF(I49="보통인부",G49*1,0),2)</f>
        <v>0</v>
      </c>
      <c r="I135" s="1676">
        <f>ROUND(G57*0.5,2)</f>
        <v>0</v>
      </c>
      <c r="J135" s="1676">
        <f>ROUND(G74*0.5,2)</f>
        <v>0</v>
      </c>
      <c r="K135" s="1676">
        <f>ROUND(G86+G88+G90+G92+G94,2)</f>
        <v>0</v>
      </c>
      <c r="L135" s="1677">
        <f>ROUND(G96,2)</f>
        <v>0</v>
      </c>
      <c r="M135" s="1344">
        <f>SUM(C135:L135)</f>
        <v>0</v>
      </c>
      <c r="N135" s="1301"/>
      <c r="Q135" s="1283" t="s">
        <v>546</v>
      </c>
      <c r="R135" s="1313" t="s">
        <v>1228</v>
      </c>
      <c r="S135" s="1284">
        <v>3</v>
      </c>
    </row>
    <row r="136" spans="1:19" ht="27" customHeight="1" x14ac:dyDescent="0.15">
      <c r="B136" s="1678" t="s">
        <v>1163</v>
      </c>
      <c r="C136" s="1679"/>
      <c r="D136" s="1680"/>
      <c r="E136" s="1680"/>
      <c r="F136" s="1680"/>
      <c r="G136" s="1681">
        <f>G35*1+G41*1</f>
        <v>0</v>
      </c>
      <c r="H136" s="1681">
        <f>ROUND(IF(I48="특별인부",G48*1,0)+IF(I49="특별인부",G49*1,0),2)</f>
        <v>0</v>
      </c>
      <c r="I136" s="1681">
        <f>G57-I135</f>
        <v>0</v>
      </c>
      <c r="J136" s="1681">
        <f>G74-J135</f>
        <v>0</v>
      </c>
      <c r="K136" s="1680"/>
      <c r="L136" s="1682"/>
      <c r="M136" s="1346">
        <f>SUM(C136:L136)</f>
        <v>0</v>
      </c>
      <c r="N136" s="1301"/>
      <c r="Q136" s="1283" t="s">
        <v>546</v>
      </c>
      <c r="R136" s="1313" t="s">
        <v>550</v>
      </c>
      <c r="S136" s="1284">
        <v>4</v>
      </c>
    </row>
    <row r="137" spans="1:19" ht="27" customHeight="1" x14ac:dyDescent="0.15">
      <c r="B137" s="1683" t="s">
        <v>1224</v>
      </c>
      <c r="C137" s="1684">
        <f t="shared" ref="C137:L137" si="5">SUM(C134:C136)</f>
        <v>0</v>
      </c>
      <c r="D137" s="1684">
        <f t="shared" si="5"/>
        <v>0</v>
      </c>
      <c r="E137" s="1684">
        <f t="shared" si="5"/>
        <v>0</v>
      </c>
      <c r="F137" s="1684">
        <f t="shared" si="5"/>
        <v>0</v>
      </c>
      <c r="G137" s="1684">
        <f t="shared" si="5"/>
        <v>0</v>
      </c>
      <c r="H137" s="1684">
        <f t="shared" si="5"/>
        <v>0</v>
      </c>
      <c r="I137" s="1684">
        <f t="shared" si="5"/>
        <v>0</v>
      </c>
      <c r="J137" s="1684">
        <f t="shared" si="5"/>
        <v>0</v>
      </c>
      <c r="K137" s="1684">
        <f t="shared" si="5"/>
        <v>0</v>
      </c>
      <c r="L137" s="1684">
        <f t="shared" si="5"/>
        <v>0</v>
      </c>
      <c r="M137" s="1348">
        <f>SUM(C137:L137)</f>
        <v>0</v>
      </c>
      <c r="N137" s="1279"/>
      <c r="Q137" s="1283" t="s">
        <v>546</v>
      </c>
      <c r="R137" s="1313" t="s">
        <v>551</v>
      </c>
      <c r="S137" s="1284">
        <v>5</v>
      </c>
    </row>
    <row r="138" spans="1:19" ht="27" customHeight="1" x14ac:dyDescent="0.15">
      <c r="F138" s="1301"/>
      <c r="G138" s="1301"/>
      <c r="H138" s="1301"/>
      <c r="I138" s="1301"/>
      <c r="J138" s="1301"/>
      <c r="K138" s="1301"/>
      <c r="L138" s="1301"/>
      <c r="M138" s="1301"/>
      <c r="N138" s="1279"/>
      <c r="Q138" s="1283" t="s">
        <v>546</v>
      </c>
      <c r="R138" s="1313" t="s">
        <v>552</v>
      </c>
      <c r="S138" s="1284">
        <v>6</v>
      </c>
    </row>
    <row r="139" spans="1:19" ht="27" customHeight="1" x14ac:dyDescent="0.15">
      <c r="F139" s="1301"/>
      <c r="G139" s="1301"/>
      <c r="H139" s="1301"/>
      <c r="I139" s="1301"/>
      <c r="J139" s="1301"/>
      <c r="K139" s="1301"/>
      <c r="L139" s="1301"/>
      <c r="M139" s="1301"/>
      <c r="N139" s="1279"/>
      <c r="Q139" s="1283" t="s">
        <v>546</v>
      </c>
      <c r="R139" s="1313" t="s">
        <v>553</v>
      </c>
      <c r="S139" s="1284">
        <v>7</v>
      </c>
    </row>
    <row r="140" spans="1:19" ht="27" customHeight="1" x14ac:dyDescent="0.15">
      <c r="F140" s="1301"/>
      <c r="G140" s="1301"/>
      <c r="H140" s="1301"/>
      <c r="I140" s="1301"/>
      <c r="J140" s="1301"/>
      <c r="K140" s="1301"/>
      <c r="L140" s="1301"/>
      <c r="M140" s="1301"/>
      <c r="Q140" s="1283" t="s">
        <v>546</v>
      </c>
      <c r="R140" s="1313" t="s">
        <v>554</v>
      </c>
      <c r="S140" s="1284">
        <v>8</v>
      </c>
    </row>
    <row r="141" spans="1:19" ht="27" customHeight="1" x14ac:dyDescent="0.15">
      <c r="F141" s="1301"/>
      <c r="G141" s="1301"/>
      <c r="H141" s="1301"/>
      <c r="I141" s="1301"/>
      <c r="J141" s="1301"/>
      <c r="K141" s="1301"/>
      <c r="L141" s="1301"/>
      <c r="M141" s="1301"/>
      <c r="Q141" s="1283" t="s">
        <v>546</v>
      </c>
      <c r="R141" s="1313" t="s">
        <v>555</v>
      </c>
      <c r="S141" s="1284">
        <v>9</v>
      </c>
    </row>
    <row r="142" spans="1:19" ht="27" customHeight="1" x14ac:dyDescent="0.15">
      <c r="F142" s="1301"/>
      <c r="G142" s="1301"/>
      <c r="H142" s="1301"/>
      <c r="I142" s="1301"/>
      <c r="J142" s="1301"/>
      <c r="K142" s="1301"/>
      <c r="L142" s="1301"/>
      <c r="M142" s="1301"/>
      <c r="Q142" s="1283" t="s">
        <v>546</v>
      </c>
      <c r="R142" s="1313" t="s">
        <v>556</v>
      </c>
      <c r="S142" s="1284">
        <v>10</v>
      </c>
    </row>
    <row r="143" spans="1:19" ht="40.5" x14ac:dyDescent="0.15">
      <c r="F143" s="1279"/>
      <c r="G143" s="1279"/>
      <c r="H143" s="1279"/>
      <c r="I143" s="1310"/>
      <c r="J143" s="1279"/>
      <c r="K143" s="1279"/>
      <c r="L143" s="1279"/>
      <c r="M143" s="1279"/>
      <c r="Q143" s="1311" t="s">
        <v>557</v>
      </c>
      <c r="R143" s="1335" t="s">
        <v>558</v>
      </c>
      <c r="S143" s="1312">
        <v>10</v>
      </c>
    </row>
    <row r="144" spans="1:19" ht="40.5" x14ac:dyDescent="0.15">
      <c r="F144" s="1279"/>
      <c r="G144" s="1279"/>
      <c r="H144" s="1279"/>
      <c r="I144" s="1310"/>
      <c r="J144" s="1279"/>
      <c r="K144" s="1279"/>
      <c r="L144" s="1279"/>
      <c r="M144" s="1279"/>
      <c r="Q144" s="1311" t="s">
        <v>557</v>
      </c>
      <c r="R144" s="1335" t="s">
        <v>559</v>
      </c>
      <c r="S144" s="1312">
        <v>5</v>
      </c>
    </row>
    <row r="145" spans="6:19" ht="27" x14ac:dyDescent="0.15">
      <c r="F145" s="1279"/>
      <c r="G145" s="1279"/>
      <c r="H145" s="1279"/>
      <c r="I145" s="1310"/>
      <c r="J145" s="1279"/>
      <c r="K145" s="1279"/>
      <c r="L145" s="1279"/>
      <c r="M145" s="1279"/>
      <c r="Q145" s="1311" t="s">
        <v>557</v>
      </c>
      <c r="R145" s="1335" t="s">
        <v>560</v>
      </c>
      <c r="S145" s="1312">
        <v>0</v>
      </c>
    </row>
    <row r="146" spans="6:19" ht="27" customHeight="1" x14ac:dyDescent="0.15">
      <c r="Q146" s="1283" t="s">
        <v>561</v>
      </c>
      <c r="R146" s="1313" t="s">
        <v>543</v>
      </c>
      <c r="S146" s="1284">
        <v>0</v>
      </c>
    </row>
    <row r="147" spans="6:19" ht="27" customHeight="1" x14ac:dyDescent="0.15">
      <c r="Q147" s="1283" t="s">
        <v>561</v>
      </c>
      <c r="R147" s="1313" t="s">
        <v>544</v>
      </c>
      <c r="S147" s="1284">
        <v>5</v>
      </c>
    </row>
    <row r="148" spans="6:19" ht="27" customHeight="1" x14ac:dyDescent="0.15">
      <c r="Q148" s="1283" t="s">
        <v>561</v>
      </c>
      <c r="R148" s="1313" t="s">
        <v>545</v>
      </c>
      <c r="S148" s="1284">
        <v>10</v>
      </c>
    </row>
    <row r="149" spans="6:19" x14ac:dyDescent="0.15">
      <c r="Q149" s="1685" t="s">
        <v>1229</v>
      </c>
      <c r="R149" s="1335" t="s">
        <v>1230</v>
      </c>
      <c r="S149" s="1686">
        <v>0</v>
      </c>
    </row>
    <row r="150" spans="6:19" ht="40.5" x14ac:dyDescent="0.15">
      <c r="Q150" s="1685" t="s">
        <v>1229</v>
      </c>
      <c r="R150" s="1335" t="s">
        <v>1231</v>
      </c>
      <c r="S150" s="1686">
        <v>5</v>
      </c>
    </row>
    <row r="151" spans="6:19" ht="27" x14ac:dyDescent="0.15">
      <c r="Q151" s="1685" t="s">
        <v>1229</v>
      </c>
      <c r="R151" s="1335" t="s">
        <v>1232</v>
      </c>
      <c r="S151" s="1686">
        <v>10</v>
      </c>
    </row>
    <row r="152" spans="6:19" x14ac:dyDescent="0.15">
      <c r="Q152" s="1687" t="s">
        <v>1202</v>
      </c>
      <c r="R152" s="1313" t="s">
        <v>1233</v>
      </c>
      <c r="S152" s="1688">
        <v>0</v>
      </c>
    </row>
    <row r="153" spans="6:19" x14ac:dyDescent="0.15">
      <c r="Q153" s="1687" t="s">
        <v>1202</v>
      </c>
      <c r="R153" s="1313" t="s">
        <v>1234</v>
      </c>
      <c r="S153" s="1688">
        <v>5</v>
      </c>
    </row>
    <row r="154" spans="6:19" x14ac:dyDescent="0.15">
      <c r="Q154" s="1687" t="s">
        <v>1202</v>
      </c>
      <c r="R154" s="1689" t="s">
        <v>1235</v>
      </c>
      <c r="S154" s="1690">
        <v>10</v>
      </c>
    </row>
    <row r="155" spans="6:19" x14ac:dyDescent="0.15">
      <c r="Q155" s="1687" t="s">
        <v>1204</v>
      </c>
      <c r="R155" s="1689" t="s">
        <v>1236</v>
      </c>
      <c r="S155" s="1690">
        <v>-50</v>
      </c>
    </row>
    <row r="156" spans="6:19" x14ac:dyDescent="0.15">
      <c r="Q156" s="1687" t="s">
        <v>1204</v>
      </c>
      <c r="R156" s="1689" t="s">
        <v>1237</v>
      </c>
      <c r="S156" s="1690">
        <v>-20</v>
      </c>
    </row>
    <row r="157" spans="6:19" x14ac:dyDescent="0.15">
      <c r="Q157" s="1687" t="s">
        <v>1204</v>
      </c>
      <c r="R157" s="1689" t="s">
        <v>1238</v>
      </c>
      <c r="S157" s="1690">
        <v>0</v>
      </c>
    </row>
    <row r="158" spans="6:19" x14ac:dyDescent="0.15">
      <c r="Q158" s="1687" t="s">
        <v>1204</v>
      </c>
      <c r="R158" s="1689" t="s">
        <v>1239</v>
      </c>
      <c r="S158" s="1690">
        <v>20</v>
      </c>
    </row>
    <row r="159" spans="6:19" x14ac:dyDescent="0.15">
      <c r="Q159" s="1687" t="s">
        <v>1204</v>
      </c>
      <c r="R159" s="1689" t="s">
        <v>1240</v>
      </c>
      <c r="S159" s="1690">
        <v>50</v>
      </c>
    </row>
    <row r="160" spans="6:19" x14ac:dyDescent="0.15">
      <c r="Q160" s="1687" t="s">
        <v>1205</v>
      </c>
      <c r="R160" s="1689" t="s">
        <v>1241</v>
      </c>
      <c r="S160" s="1690">
        <v>0</v>
      </c>
    </row>
    <row r="161" spans="17:19" x14ac:dyDescent="0.15">
      <c r="Q161" s="1687" t="s">
        <v>1205</v>
      </c>
      <c r="R161" s="1689" t="s">
        <v>1242</v>
      </c>
      <c r="S161" s="1690">
        <v>5</v>
      </c>
    </row>
    <row r="162" spans="17:19" x14ac:dyDescent="0.15">
      <c r="Q162" s="1687" t="s">
        <v>1205</v>
      </c>
      <c r="R162" s="1689" t="s">
        <v>1243</v>
      </c>
      <c r="S162" s="1690">
        <v>10</v>
      </c>
    </row>
    <row r="163" spans="17:19" x14ac:dyDescent="0.15">
      <c r="Q163" s="1687" t="s">
        <v>1206</v>
      </c>
      <c r="R163" s="1689" t="s">
        <v>1244</v>
      </c>
      <c r="S163" s="1690">
        <v>0</v>
      </c>
    </row>
    <row r="164" spans="17:19" x14ac:dyDescent="0.15">
      <c r="Q164" s="1687" t="s">
        <v>1206</v>
      </c>
      <c r="R164" s="1689" t="s">
        <v>1245</v>
      </c>
      <c r="S164" s="1690">
        <v>5</v>
      </c>
    </row>
    <row r="165" spans="17:19" x14ac:dyDescent="0.15">
      <c r="Q165" s="1687" t="s">
        <v>1206</v>
      </c>
      <c r="R165" s="1689" t="s">
        <v>1246</v>
      </c>
      <c r="S165" s="1690">
        <v>10</v>
      </c>
    </row>
  </sheetData>
  <sheetProtection selectLockedCells="1" selectUnlockedCells="1"/>
  <mergeCells count="33">
    <mergeCell ref="A1:L1"/>
    <mergeCell ref="A2:B2"/>
    <mergeCell ref="C2:H2"/>
    <mergeCell ref="A3:B3"/>
    <mergeCell ref="C3:D3"/>
    <mergeCell ref="E3:F3"/>
    <mergeCell ref="G3:G4"/>
    <mergeCell ref="H3:I3"/>
    <mergeCell ref="J3:K4"/>
    <mergeCell ref="L3:L4"/>
    <mergeCell ref="A46:A53"/>
    <mergeCell ref="A5:A9"/>
    <mergeCell ref="C5:D5"/>
    <mergeCell ref="A10:A14"/>
    <mergeCell ref="A15:A19"/>
    <mergeCell ref="A20:A26"/>
    <mergeCell ref="A27:A45"/>
    <mergeCell ref="C28:D28"/>
    <mergeCell ref="C30:D30"/>
    <mergeCell ref="E30:L30"/>
    <mergeCell ref="C32:D32"/>
    <mergeCell ref="E32:L32"/>
    <mergeCell ref="D34:L34"/>
    <mergeCell ref="D40:L40"/>
    <mergeCell ref="B113:B114"/>
    <mergeCell ref="C113:C114"/>
    <mergeCell ref="D113:M113"/>
    <mergeCell ref="A54:A70"/>
    <mergeCell ref="C56:E56"/>
    <mergeCell ref="A71:A81"/>
    <mergeCell ref="A82:A92"/>
    <mergeCell ref="A93:A94"/>
    <mergeCell ref="B102:H102"/>
  </mergeCells>
  <phoneticPr fontId="106" type="noConversion"/>
  <dataValidations count="23">
    <dataValidation type="list" allowBlank="1" showInputMessage="1" showErrorMessage="1" sqref="C120">
      <formula1>$R$115:$R$117</formula1>
    </dataValidation>
    <dataValidation type="list" allowBlank="1" showInputMessage="1" showErrorMessage="1" sqref="C119">
      <formula1>$R$112:$R$114</formula1>
    </dataValidation>
    <dataValidation type="list" allowBlank="1" showInputMessage="1" showErrorMessage="1" sqref="E27">
      <formula1>$R$31:$R$34</formula1>
    </dataValidation>
    <dataValidation type="list" allowBlank="1" showInputMessage="1" showErrorMessage="1" sqref="C27">
      <formula1>$Q$30:$Q$32</formula1>
    </dataValidation>
    <dataValidation type="list" allowBlank="1" showInputMessage="1" showErrorMessage="1" sqref="O5 O10 O15 O20 O83 O46 O56 O73 O94 O27:O28 O30">
      <formula1>"적용,미적용"</formula1>
    </dataValidation>
    <dataValidation type="list" allowBlank="1" showInputMessage="1" showErrorMessage="1" sqref="C5:D5">
      <formula1>$Q$6:$Q$7</formula1>
    </dataValidation>
    <dataValidation type="list" allowBlank="1" showInputMessage="1" showErrorMessage="1" sqref="B18">
      <formula1>$Q$16:$Q$17</formula1>
    </dataValidation>
    <dataValidation type="list" allowBlank="1" showInputMessage="1" showErrorMessage="1" sqref="C56:E56">
      <formula1>$Q$56:$Q$58</formula1>
    </dataValidation>
    <dataValidation type="list" allowBlank="1" showInputMessage="1" showErrorMessage="1" sqref="C95">
      <formula1>$Q$92:$Z$92</formula1>
    </dataValidation>
    <dataValidation type="list" allowBlank="1" showInputMessage="1" showErrorMessage="1" sqref="C115">
      <formula1>$R$100:$R$102</formula1>
    </dataValidation>
    <dataValidation type="list" allowBlank="1" showInputMessage="1" showErrorMessage="1" sqref="C116">
      <formula1>$R$103:$R$105</formula1>
    </dataValidation>
    <dataValidation type="list" allowBlank="1" showInputMessage="1" showErrorMessage="1" sqref="C117">
      <formula1>$R$106:$R$108</formula1>
    </dataValidation>
    <dataValidation type="list" allowBlank="1" showInputMessage="1" showErrorMessage="1" sqref="C118">
      <formula1>$R$109:$R$111</formula1>
    </dataValidation>
    <dataValidation type="list" allowBlank="1" showInputMessage="1" showErrorMessage="1" sqref="C85 C93 C89 C87 C91">
      <formula1>$Q$81:$Q$87</formula1>
    </dataValidation>
    <dataValidation type="list" allowBlank="1" showInputMessage="1" showErrorMessage="1" sqref="D85 D93 D89 D87 D91">
      <formula1>$R$81:$R$87</formula1>
    </dataValidation>
    <dataValidation type="list" allowBlank="1" showInputMessage="1" showErrorMessage="1" sqref="C124">
      <formula1>$R$160:$R$162</formula1>
    </dataValidation>
    <dataValidation type="list" allowBlank="1" showInputMessage="1" showErrorMessage="1" sqref="C123">
      <formula1>$R$155:$R$159</formula1>
    </dataValidation>
    <dataValidation type="list" allowBlank="1" showInputMessage="1" showErrorMessage="1" sqref="C122">
      <formula1>$R$152:$R$154</formula1>
    </dataValidation>
    <dataValidation type="list" allowBlank="1" showInputMessage="1" showErrorMessage="1" sqref="C121">
      <formula1>$R$149:$R$151</formula1>
    </dataValidation>
    <dataValidation type="list" allowBlank="1" showInputMessage="1" showErrorMessage="1" sqref="C125">
      <formula1>$R$163:$R$165</formula1>
    </dataValidation>
    <dataValidation type="list" allowBlank="1" showInputMessage="1" showErrorMessage="1" sqref="C126">
      <formula1>$R$121:$R$122</formula1>
    </dataValidation>
    <dataValidation type="list" allowBlank="1" showInputMessage="1" showErrorMessage="1" sqref="C127">
      <formula1>$R$123:$R$125</formula1>
    </dataValidation>
    <dataValidation type="list" allowBlank="1" showInputMessage="1" showErrorMessage="1" sqref="C128">
      <formula1>$R$126:$R$128</formula1>
    </dataValidation>
  </dataValidations>
  <pageMargins left="0.19652777777777777" right="0.19652777777777777" top="0.74791666666666667" bottom="0.74791666666666667" header="0.51180555555555551" footer="0.51180555555555551"/>
  <pageSetup paperSize="9" scale="65" firstPageNumber="0" fitToWidth="9" fitToHeight="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43</vt:i4>
      </vt:variant>
      <vt:variant>
        <vt:lpstr>이름이 지정된 범위</vt:lpstr>
      </vt:variant>
      <vt:variant>
        <vt:i4>5</vt:i4>
      </vt:variant>
    </vt:vector>
  </HeadingPairs>
  <TitlesOfParts>
    <vt:vector size="48" baseType="lpstr">
      <vt:lpstr>(요약)_미래목</vt:lpstr>
      <vt:lpstr>(집계)_미래목</vt:lpstr>
      <vt:lpstr>(요약)</vt:lpstr>
      <vt:lpstr>(집계)</vt:lpstr>
      <vt:lpstr>기초자료</vt:lpstr>
      <vt:lpstr>설계내역서</vt:lpstr>
      <vt:lpstr>작업기간산출</vt:lpstr>
      <vt:lpstr>원가계산서</vt:lpstr>
      <vt:lpstr>unitF00</vt:lpstr>
      <vt:lpstr>unitF210</vt:lpstr>
      <vt:lpstr>unitF25</vt:lpstr>
      <vt:lpstr>unitF30</vt:lpstr>
      <vt:lpstr>unitF00_1</vt:lpstr>
      <vt:lpstr>unitF30_1</vt:lpstr>
      <vt:lpstr>품등조서집계표</vt:lpstr>
      <vt:lpstr>Sheet1</vt:lpstr>
      <vt:lpstr>Sheet2</vt:lpstr>
      <vt:lpstr>Sheet11</vt:lpstr>
      <vt:lpstr>Sheet12</vt:lpstr>
      <vt:lpstr>Sheet13</vt:lpstr>
      <vt:lpstr>Sheet21</vt:lpstr>
      <vt:lpstr>Sheet22</vt:lpstr>
      <vt:lpstr>Sheet31</vt:lpstr>
      <vt:lpstr>Sheet32</vt:lpstr>
      <vt:lpstr>Sheet88</vt:lpstr>
      <vt:lpstr>Sheet99</vt:lpstr>
      <vt:lpstr>원가계산서_2</vt:lpstr>
      <vt:lpstr>생산재검수조서_2</vt:lpstr>
      <vt:lpstr>생산재검수조서 집계표_2</vt:lpstr>
      <vt:lpstr>재적집계표_1</vt:lpstr>
      <vt:lpstr>재적집계표_2</vt:lpstr>
      <vt:lpstr>재적집계표_3</vt:lpstr>
      <vt:lpstr>재적집계표_4</vt:lpstr>
      <vt:lpstr>재적집계표_5</vt:lpstr>
      <vt:lpstr>풀베기 표준지조사야장(2)</vt:lpstr>
      <vt:lpstr>기계화작업로산출내역서</vt:lpstr>
      <vt:lpstr>기계화작업로m당단가산출서</vt:lpstr>
      <vt:lpstr>기계화작업로기본자료</vt:lpstr>
      <vt:lpstr>풀베기 표준지조사야장</vt:lpstr>
      <vt:lpstr>재적집계표_전체</vt:lpstr>
      <vt:lpstr>재적집계표_횡성 63임반 2(나)소반(1)</vt:lpstr>
      <vt:lpstr>재적집계표_횡성 63임반 3(다)소반(1)</vt:lpstr>
      <vt:lpstr>재적집계표_횡성 63임반 4(라)소반(1)</vt:lpstr>
      <vt:lpstr>unitF00!Print_Area</vt:lpstr>
      <vt:lpstr>unitF00_1!Print_Area</vt:lpstr>
      <vt:lpstr>원가계산서_2!Print_Area</vt:lpstr>
      <vt:lpstr>재적집계표_전체!Print_Area</vt:lpstr>
      <vt:lpstr>'풀베기 표준지조사야장(2)'!Print_Area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kirisnia</dc:creator>
  <cp:lastModifiedBy>USER</cp:lastModifiedBy>
  <cp:lastPrinted>2021-07-03T13:27:57Z</cp:lastPrinted>
  <dcterms:created xsi:type="dcterms:W3CDTF">2014-01-28T02:07:06Z</dcterms:created>
  <dcterms:modified xsi:type="dcterms:W3CDTF">2021-07-15T08:34:56Z</dcterms:modified>
</cp:coreProperties>
</file>